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0" activeTab="13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limity" sheetId="5" state="hidden" r:id="rId5"/>
    <sheet name="ciągłośc" sheetId="6" state="hidden" r:id="rId6"/>
    <sheet name="roczne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r:id="rId13"/>
    <sheet name="dot.celowe" sheetId="14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6">'roczne'!$A$1:$L$107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6" hidden="1">'roczne'!$A$1:$L$107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<sst xmlns="http://schemas.openxmlformats.org/spreadsheetml/2006/main" count="3091" uniqueCount="836">
  <si>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</si>
  <si>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</si>
  <si>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</si>
  <si>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</si>
  <si>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</si>
  <si>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</si>
  <si>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</si>
  <si>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</si>
  <si>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</si>
  <si>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</si>
  <si>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</si>
  <si>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</si>
  <si>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</si>
  <si>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</si>
  <si>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</si>
  <si>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</si>
  <si>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</si>
  <si>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</si>
  <si>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</si>
  <si>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</si>
  <si>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</si>
  <si>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</si>
  <si>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</si>
  <si>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</si>
  <si>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</si>
  <si>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</si>
  <si>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</si>
  <si>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</si>
  <si>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</si>
  <si>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</si>
  <si>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</si>
  <si>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</si>
  <si>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</si>
  <si>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</si>
  <si>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</si>
  <si>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</si>
  <si>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</si>
  <si>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</si>
  <si>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</si>
  <si>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</si>
  <si>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</si>
  <si>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</si>
  <si>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</si>
  <si>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</si>
  <si>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</si>
  <si>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</si>
  <si>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</si>
  <si>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</si>
  <si>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</si>
  <si>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</si>
  <si>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</si>
  <si>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</si>
  <si>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</si>
  <si>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</si>
  <si>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</si>
  <si>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</si>
  <si>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</si>
  <si>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</si>
  <si>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</si>
  <si>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</si>
  <si>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</si>
  <si>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</si>
  <si>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</si>
  <si>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</si>
  <si>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</si>
  <si>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</si>
  <si>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</si>
  <si>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</si>
  <si>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</si>
  <si>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</si>
  <si>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</si>
  <si>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</si>
  <si>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</si>
  <si>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</si>
  <si>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</si>
  <si>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</si>
  <si>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</si>
  <si>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</si>
  <si>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</si>
  <si>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</si>
  <si>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</si>
  <si>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</si>
  <si>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</si>
  <si>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</si>
  <si>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</si>
  <si>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</si>
  <si>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</si>
  <si>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</si>
  <si>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</si>
  <si>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</si>
  <si>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</si>
  <si>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</si>
  <si>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</si>
  <si>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</si>
  <si>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</si>
  <si>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</si>
  <si>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</si>
  <si>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</si>
  <si>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</si>
  <si>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</si>
  <si>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</si>
  <si>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</si>
  <si>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</si>
  <si>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</si>
  <si>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</si>
  <si>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</si>
  <si>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</si>
  <si>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</si>
  <si>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</si>
  <si>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</si>
  <si>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</si>
  <si>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</si>
  <si>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</si>
  <si>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</si>
  <si>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</si>
  <si>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</si>
  <si>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</si>
  <si>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</si>
  <si>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</si>
  <si>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</si>
  <si>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</si>
  <si>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</si>
  <si>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</si>
  <si>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</si>
  <si>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</si>
  <si>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</si>
  <si>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</si>
  <si>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</si>
  <si>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</si>
  <si>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</si>
  <si>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</si>
  <si>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</si>
  <si>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</si>
  <si>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</si>
  <si>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</si>
  <si>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</si>
  <si>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</si>
  <si>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</si>
  <si>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</si>
  <si>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</si>
  <si>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</si>
  <si>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</si>
  <si>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</si>
  <si>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</si>
  <si>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</si>
  <si>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</si>
  <si>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</si>
  <si>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</si>
  <si>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</si>
  <si>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</si>
  <si>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</si>
  <si>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</si>
  <si>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</si>
  <si>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</si>
  <si>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</si>
  <si>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</si>
  <si>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</si>
  <si>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</si>
  <si>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</si>
  <si>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</si>
  <si>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</si>
  <si>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</si>
  <si>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</si>
  <si>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</si>
  <si>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</si>
  <si>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</si>
  <si>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</si>
  <si>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</si>
  <si>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</si>
  <si>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</si>
  <si>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</si>
  <si>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</si>
  <si>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</si>
  <si>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</si>
  <si>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</si>
  <si>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</si>
  <si>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</si>
  <si>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</si>
  <si>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</si>
  <si>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</si>
  <si>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</si>
  <si>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</si>
  <si>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</si>
  <si>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</si>
  <si>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</si>
  <si>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</si>
  <si>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</si>
  <si>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</si>
  <si>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</si>
  <si>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</si>
  <si>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</si>
  <si>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</si>
  <si>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</si>
  <si>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</si>
  <si>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</si>
  <si>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</si>
  <si>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</si>
  <si>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</si>
  <si>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</si>
  <si>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</si>
  <si>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</si>
  <si>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</si>
  <si>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</si>
  <si>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</si>
  <si>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</si>
  <si>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</si>
  <si>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</si>
  <si>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</si>
  <si>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</si>
  <si>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</si>
  <si>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</si>
  <si>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</si>
  <si>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</si>
  <si>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</si>
  <si>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</si>
  <si>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</si>
  <si>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</si>
  <si>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</si>
  <si>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</si>
  <si>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</si>
  <si>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</si>
  <si>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</si>
  <si>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</si>
  <si>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</si>
  <si>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</si>
  <si>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</si>
  <si>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</si>
  <si>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</si>
  <si>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</si>
  <si>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</si>
  <si>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</si>
  <si>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</si>
  <si>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</si>
  <si>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</si>
  <si>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</si>
  <si>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</si>
  <si>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</si>
  <si>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</si>
  <si>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</si>
  <si>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</si>
  <si>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</si>
  <si>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</si>
  <si>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</si>
  <si>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</si>
  <si>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</si>
  <si>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</si>
  <si>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</si>
  <si>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</si>
  <si>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</si>
  <si>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</si>
  <si>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</si>
  <si>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</si>
  <si>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</si>
  <si>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</si>
  <si>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</si>
  <si>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</si>
  <si>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</si>
  <si>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</si>
  <si>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</si>
  <si>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</si>
  <si>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</si>
  <si>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</si>
  <si>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</si>
  <si>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</si>
  <si>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</si>
  <si>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</si>
  <si>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</si>
  <si>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</si>
  <si>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</si>
  <si>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</si>
  <si>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</si>
  <si>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</si>
  <si>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</si>
  <si>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</si>
  <si>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</si>
  <si>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</si>
  <si>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</si>
  <si>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</si>
  <si>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</si>
  <si>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</si>
  <si>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</si>
  <si>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</si>
  <si>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</si>
  <si>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</si>
  <si>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</si>
  <si>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</si>
  <si>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</si>
  <si>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</si>
  <si>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</si>
  <si>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</si>
  <si>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</si>
  <si>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</si>
  <si>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</si>
  <si>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</si>
  <si>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</si>
  <si>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</si>
  <si>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</si>
  <si>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</si>
  <si>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</si>
  <si>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</si>
  <si>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</si>
  <si>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</si>
  <si>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</si>
  <si>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</si>
  <si>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</si>
  <si>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</si>
  <si>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</si>
  <si>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</si>
  <si>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</si>
  <si>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</si>
  <si>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</si>
  <si>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</si>
  <si>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</si>
  <si>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</si>
  <si>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</si>
  <si>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</si>
  <si>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</si>
  <si>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</si>
  <si>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</si>
  <si>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</si>
  <si>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</si>
  <si>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</si>
  <si>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</si>
  <si>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</si>
  <si>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</si>
  <si>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</si>
  <si>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</si>
  <si>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</si>
  <si>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</si>
  <si>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</si>
  <si>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</si>
  <si>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</si>
  <si>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</si>
  <si>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</si>
  <si>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</si>
  <si>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</si>
  <si>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</si>
  <si>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</si>
  <si>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</si>
  <si>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</si>
  <si>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</si>
  <si>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</si>
  <si>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</si>
  <si>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</si>
  <si>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</si>
  <si>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</si>
  <si>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</si>
  <si>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</si>
  <si>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</si>
  <si>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</si>
  <si>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</si>
  <si>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</si>
  <si>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</si>
  <si>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</si>
  <si>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</si>
  <si>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</si>
  <si>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</si>
  <si>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</si>
  <si>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</si>
  <si>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</si>
  <si>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</si>
  <si>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</si>
  <si>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</si>
  <si>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</si>
  <si>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</si>
  <si>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</si>
  <si>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</si>
  <si>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</si>
  <si>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</si>
  <si>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</si>
  <si>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</si>
  <si>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</si>
  <si>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</si>
  <si>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</si>
  <si>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</si>
  <si>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</si>
  <si>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</si>
  <si>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</si>
  <si>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</si>
  <si>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</si>
  <si>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</si>
  <si>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</si>
  <si>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</si>
  <si>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</si>
  <si>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</si>
  <si>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</si>
  <si>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</si>
  <si>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</si>
  <si>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</si>
  <si>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</si>
  <si>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</si>
  <si>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</si>
  <si>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</si>
  <si>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</si>
  <si>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</si>
  <si>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</si>
  <si>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</si>
  <si>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</si>
  <si>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</si>
  <si>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</si>
  <si>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</si>
  <si>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</si>
  <si>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</si>
  <si>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</si>
  <si>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</si>
  <si>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</si>
  <si>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</si>
  <si>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</si>
  <si>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</si>
  <si>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</si>
  <si>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</si>
  <si>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</si>
  <si>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</si>
  <si>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</si>
  <si>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</si>
  <si>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</si>
  <si>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</si>
  <si>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</si>
  <si>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</si>
  <si>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</si>
  <si>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</si>
  <si>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</si>
  <si>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</si>
  <si>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</si>
  <si>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</si>
  <si>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</si>
  <si>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</si>
  <si>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</si>
  <si>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</si>
  <si>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</si>
  <si>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</si>
  <si>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</si>
  <si>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</si>
  <si>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</si>
  <si>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</si>
  <si>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</si>
  <si>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</si>
  <si>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</si>
  <si>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</si>
  <si>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</si>
  <si>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</si>
  <si>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</si>
  <si>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</si>
  <si>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</si>
  <si>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</si>
  <si>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</si>
  <si>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</si>
  <si>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</si>
  <si>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</si>
  <si>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</si>
  <si>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</si>
  <si>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</si>
  <si>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</si>
  <si>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</si>
  <si>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</si>
  <si>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</si>
  <si>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</si>
  <si>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</si>
  <si>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</si>
  <si>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</si>
  <si>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</si>
  <si>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</si>
  <si>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</si>
  <si>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</si>
  <si>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</si>
  <si>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</si>
  <si>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</si>
  <si>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</si>
  <si>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</si>
  <si>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</si>
  <si>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</si>
  <si>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</si>
  <si>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</si>
  <si>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</si>
  <si>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</si>
  <si>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</si>
  <si>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</si>
  <si>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</si>
  <si>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</si>
  <si>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</si>
  <si>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</si>
  <si>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</si>
  <si>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</si>
  <si>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</si>
  <si>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</si>
  <si>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</si>
  <si>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</si>
  <si>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</si>
  <si>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</si>
  <si>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</si>
  <si>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</si>
  <si>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</si>
  <si>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</si>
  <si>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</si>
  <si>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</si>
  <si>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</si>
  <si>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</si>
  <si>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</si>
  <si>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</si>
  <si>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</si>
  <si>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</si>
  <si>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</si>
  <si>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</si>
  <si>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</si>
  <si>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</si>
  <si>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</si>
  <si>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</si>
  <si>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</si>
  <si>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</si>
  <si>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</si>
  <si>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</si>
  <si>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</si>
  <si>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</si>
  <si>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</si>
  <si>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</si>
  <si>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</si>
  <si>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</si>
  <si>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</si>
  <si>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</si>
  <si>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</si>
  <si>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</si>
  <si>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</si>
  <si>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</si>
  <si>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</si>
  <si>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</si>
  <si>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</si>
  <si>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</si>
  <si>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</si>
  <si>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</si>
  <si>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</si>
  <si>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</si>
  <si>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</si>
  <si>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</si>
  <si>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</si>
  <si>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</si>
  <si>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</si>
  <si>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drogi powiatowej nr 34478 Sadek-Kierz Niedźwiedzi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</si>
  <si>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</si>
  <si>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</si>
  <si>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</si>
  <si>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Budowa ul.Żeromskiego w Suchedniowie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</si>
  <si>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</si>
  <si>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</si>
  <si>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</si>
  <si>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</si>
  <si>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</si>
  <si>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</si>
  <si>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</si>
  <si>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</si>
  <si>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</si>
  <si>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</si>
  <si>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</si>
  <si>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</si>
  <si>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</si>
  <si>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</si>
  <si>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</si>
  <si>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</si>
  <si>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</si>
  <si>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</si>
  <si>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</si>
  <si>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</si>
  <si>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</si>
  <si>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</si>
  <si>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</si>
  <si>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</si>
  <si>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</si>
  <si>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</si>
  <si>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</si>
  <si>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</si>
  <si>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</si>
  <si>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</si>
  <si>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</si>
  <si>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</si>
  <si>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</si>
  <si>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</si>
  <si>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</si>
  <si>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</si>
  <si>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</si>
  <si>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</si>
  <si>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</si>
  <si>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</si>
  <si>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</si>
  <si>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</si>
  <si>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</si>
  <si>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</si>
  <si>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</si>
  <si>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</si>
  <si>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</si>
  <si>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</si>
  <si>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</si>
  <si>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</si>
  <si>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</si>
  <si>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</si>
  <si>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</si>
  <si>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</si>
  <si>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</si>
  <si>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</si>
  <si>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</si>
  <si>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</si>
  <si>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</si>
  <si>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</si>
  <si>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</si>
  <si>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</si>
  <si>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</si>
  <si>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</si>
  <si>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</si>
  <si>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</si>
  <si>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</si>
  <si>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</si>
  <si>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</si>
  <si>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</si>
  <si>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</si>
  <si>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</si>
  <si>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</si>
  <si>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</si>
  <si>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</si>
  <si>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</si>
  <si>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</si>
  <si>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</si>
  <si>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</si>
  <si>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</si>
  <si>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</si>
  <si>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</si>
  <si>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</si>
  <si>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</si>
  <si>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</si>
  <si>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</si>
  <si>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</si>
  <si>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</si>
  <si>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</si>
  <si>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</si>
  <si>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</si>
  <si>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</si>
  <si>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</si>
  <si>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</si>
  <si>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</si>
  <si>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</si>
  <si>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</si>
  <si>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</si>
  <si>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</si>
  <si>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</si>
  <si>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</si>
  <si>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</si>
  <si>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</si>
  <si>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</si>
  <si>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</si>
  <si>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</si>
  <si>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</si>
  <si>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</si>
  <si>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</si>
  <si>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</si>
  <si>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</si>
  <si>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</si>
  <si>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</si>
  <si>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</si>
  <si>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</si>
  <si>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</si>
  <si>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</si>
  <si>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</si>
  <si>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</si>
  <si>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</si>
  <si>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</si>
  <si>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</si>
  <si>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</si>
  <si>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</si>
  <si>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</si>
  <si>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</si>
  <si>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</si>
  <si>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</si>
  <si>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</si>
  <si>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</si>
  <si>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</si>
  <si>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</si>
  <si>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</si>
  <si>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</si>
  <si>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</si>
  <si>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</si>
  <si>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</si>
  <si>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</si>
  <si>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</si>
  <si>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</si>
  <si>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</si>
  <si>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</si>
  <si>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</si>
  <si>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</si>
  <si>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</si>
  <si>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</si>
  <si>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</si>
  <si>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</si>
  <si>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</si>
  <si>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</si>
  <si>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</si>
  <si>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</si>
  <si>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</si>
  <si>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</si>
  <si>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</si>
  <si>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</si>
  <si>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</si>
  <si>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</si>
  <si>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</si>
  <si>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</si>
  <si>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</si>
  <si>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</si>
  <si>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</si>
  <si>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</si>
  <si>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</si>
  <si>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</si>
  <si>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</si>
  <si>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</si>
  <si>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</si>
  <si>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</si>
  <si>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</si>
  <si>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</si>
  <si>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</si>
  <si>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</si>
  <si>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</si>
  <si>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</si>
  <si>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</si>
  <si>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</si>
  <si>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</si>
  <si>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</si>
  <si>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</si>
  <si>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</si>
  <si>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</si>
  <si>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</si>
  <si>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</si>
  <si>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</si>
  <si>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</si>
  <si>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</si>
  <si>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</si>
  <si>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</si>
  <si>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</si>
  <si>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</si>
  <si>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</si>
  <si>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</si>
  <si>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</si>
  <si>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</si>
  <si>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</si>
  <si>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</si>
  <si>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</si>
  <si>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</si>
  <si>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</si>
  <si>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</si>
  <si>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</si>
  <si>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</si>
  <si>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</si>
  <si>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</si>
  <si>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</si>
  <si>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</si>
  <si>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</si>
  <si>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</si>
  <si>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</si>
  <si>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</si>
  <si>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</si>
  <si>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</si>
  <si>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</si>
  <si>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</si>
  <si>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</si>
  <si>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</si>
  <si>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</si>
  <si>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</si>
  <si>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</si>
  <si>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</si>
  <si>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</si>
  <si>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</si>
  <si>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</si>
  <si>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</si>
  <si>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</si>
  <si>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</si>
  <si>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</si>
  <si>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</si>
  <si>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</si>
  <si>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</si>
  <si>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</si>
  <si>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</si>
  <si>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</si>
  <si>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</si>
  <si>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</si>
  <si>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</si>
  <si>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</si>
  <si>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</si>
  <si>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</si>
  <si>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</si>
  <si>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</si>
  <si>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</si>
  <si>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</si>
  <si>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</si>
  <si>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</si>
  <si>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</si>
  <si>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</si>
  <si>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</si>
  <si>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</si>
  <si>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</si>
  <si>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</si>
  <si>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</si>
  <si>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</si>
  <si>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</si>
  <si>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</si>
  <si>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</si>
  <si>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</si>
  <si>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</si>
  <si>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</si>
  <si>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</si>
  <si>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</si>
  <si>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</si>
  <si>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</si>
  <si>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</si>
  <si>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</si>
  <si>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</si>
  <si>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</si>
  <si>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</si>
  <si>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Załącznik Nr 7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</si>
  <si>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</si>
  <si>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</si>
  <si>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</si>
  <si>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</si>
  <si>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</si>
  <si>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</si>
  <si>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</si>
  <si>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</si>
  <si>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</si>
  <si>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</si>
  <si>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</si>
  <si>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</si>
  <si>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</si>
  <si>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</si>
  <si>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</si>
  <si>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</si>
  <si>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</si>
  <si>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</si>
  <si>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do Uchwały Nr 45 / 111 / 2011</t>
  </si>
  <si>
    <t>z dnia  7 września 2011r</t>
  </si>
  <si>
    <t>z dnia 21 września 2011r</t>
  </si>
  <si>
    <t>Załącznik nr 3</t>
  </si>
  <si>
    <t>do Uchwały Nr 48 / 115 / 2011</t>
  </si>
  <si>
    <t>do Uchwały Nr 48 / 115 /2011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</si>
</sst>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3" fontId="41" fillId="0" borderId="47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5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3" fontId="41" fillId="0" borderId="52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105" fillId="0" borderId="0" xfId="0" applyNumberFormat="1" applyFont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4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5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49" fontId="39" fillId="0" borderId="56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3" fontId="39" fillId="34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8" fillId="35" borderId="57" xfId="0" applyFont="1" applyFill="1" applyBorder="1" applyAlignment="1">
      <alignment horizontal="center" vertical="center"/>
    </xf>
    <xf numFmtId="0" fontId="38" fillId="35" borderId="54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59" xfId="0" applyNumberFormat="1" applyFon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48" xfId="0" applyNumberFormat="1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40" fillId="0" borderId="63" xfId="0" applyFont="1" applyBorder="1" applyAlignment="1">
      <alignment horizontal="left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/>
    </xf>
    <xf numFmtId="49" fontId="39" fillId="0" borderId="48" xfId="0" applyNumberFormat="1" applyFont="1" applyBorder="1" applyAlignment="1">
      <alignment horizontal="center" vertical="center"/>
    </xf>
    <xf numFmtId="49" fontId="39" fillId="0" borderId="47" xfId="0" applyNumberFormat="1" applyFont="1" applyBorder="1" applyAlignment="1">
      <alignment horizontal="center" vertical="center" wrapText="1"/>
    </xf>
    <xf numFmtId="49" fontId="39" fillId="0" borderId="48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9" xfId="0" applyNumberFormat="1" applyFont="1" applyFill="1" applyBorder="1" applyAlignment="1">
      <alignment horizontal="center" vertical="center"/>
    </xf>
    <xf numFmtId="3" fontId="1" fillId="34" borderId="63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4" borderId="13" xfId="0" applyFont="1" applyFill="1" applyBorder="1" applyAlignment="1">
      <alignment horizontal="left" vertical="center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7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4" borderId="47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7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716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717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88" t="s">
        <v>498</v>
      </c>
      <c r="B6" s="388"/>
      <c r="C6" s="388"/>
      <c r="D6" s="388"/>
      <c r="E6" s="388"/>
      <c r="F6" s="388"/>
      <c r="G6" s="388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3" t="s">
        <v>191</v>
      </c>
      <c r="B8" s="383" t="s">
        <v>192</v>
      </c>
      <c r="C8" s="383" t="s">
        <v>193</v>
      </c>
      <c r="D8" s="384" t="s">
        <v>194</v>
      </c>
      <c r="E8" s="384" t="s">
        <v>188</v>
      </c>
      <c r="F8" s="387" t="s">
        <v>499</v>
      </c>
      <c r="G8" s="387"/>
    </row>
    <row r="9" spans="1:7" ht="28.5">
      <c r="A9" s="383"/>
      <c r="B9" s="383"/>
      <c r="C9" s="383"/>
      <c r="D9" s="384"/>
      <c r="E9" s="384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5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5"/>
      <c r="B12" s="386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5"/>
      <c r="B13" s="386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5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5"/>
      <c r="B18" s="386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5"/>
      <c r="B19" s="386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5"/>
      <c r="B20" s="386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5"/>
      <c r="B21" s="386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5"/>
      <c r="B22" s="386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5"/>
      <c r="B23" s="386"/>
      <c r="C23" s="34" t="s">
        <v>649</v>
      </c>
      <c r="D23" s="65" t="s">
        <v>663</v>
      </c>
      <c r="E23" s="160">
        <f>SUM(F23:G23)</f>
        <v>36391</v>
      </c>
      <c r="F23" s="98">
        <v>36391</v>
      </c>
      <c r="G23" s="138"/>
    </row>
    <row r="24" spans="1:7" ht="94.5">
      <c r="A24" s="385"/>
      <c r="B24" s="386"/>
      <c r="C24" s="34" t="s">
        <v>551</v>
      </c>
      <c r="D24" s="152" t="s">
        <v>552</v>
      </c>
      <c r="E24" s="160">
        <f t="shared" si="0"/>
        <v>1693910</v>
      </c>
      <c r="F24" s="98"/>
      <c r="G24" s="138">
        <v>1693910</v>
      </c>
    </row>
    <row r="25" spans="1:10" ht="78.75">
      <c r="A25" s="385"/>
      <c r="B25" s="386"/>
      <c r="C25" s="34" t="s">
        <v>477</v>
      </c>
      <c r="D25" s="65" t="s">
        <v>662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5"/>
      <c r="B26" s="386"/>
      <c r="C26" s="34" t="s">
        <v>553</v>
      </c>
      <c r="D26" s="65" t="s">
        <v>662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5"/>
      <c r="B27" s="386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5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5"/>
      <c r="B30" s="386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5"/>
      <c r="B31" s="386"/>
      <c r="C31" s="34" t="s">
        <v>554</v>
      </c>
      <c r="D31" s="65" t="s">
        <v>555</v>
      </c>
      <c r="E31" s="160">
        <f t="shared" si="0"/>
        <v>1200</v>
      </c>
      <c r="F31" s="98">
        <v>1200</v>
      </c>
      <c r="G31" s="98"/>
    </row>
    <row r="32" spans="1:11" ht="78.75">
      <c r="A32" s="385"/>
      <c r="B32" s="386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5"/>
      <c r="B33" s="386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5"/>
      <c r="B34" s="386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5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5"/>
      <c r="B36" s="386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5"/>
      <c r="B37" s="386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5"/>
      <c r="B38" s="386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5"/>
      <c r="B39" s="386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5"/>
      <c r="B40" s="386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5"/>
      <c r="B41" s="386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5"/>
      <c r="B42" s="386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5"/>
      <c r="B43" s="386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5"/>
      <c r="B44" s="386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5"/>
      <c r="B45" s="386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5"/>
      <c r="B46" s="386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5" t="s">
        <v>556</v>
      </c>
      <c r="B47" s="33"/>
      <c r="C47" s="33"/>
      <c r="D47" s="161" t="s">
        <v>557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5"/>
      <c r="B48" s="386" t="s">
        <v>558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5"/>
      <c r="B49" s="386"/>
      <c r="C49" s="34" t="s">
        <v>551</v>
      </c>
      <c r="D49" s="152" t="s">
        <v>552</v>
      </c>
      <c r="E49" s="160">
        <f>SUM(F49:G49)</f>
        <v>778283</v>
      </c>
      <c r="F49" s="98"/>
      <c r="G49" s="138">
        <v>778283</v>
      </c>
    </row>
    <row r="50" spans="1:7" ht="15.75">
      <c r="A50" s="385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5"/>
      <c r="B51" s="386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5"/>
      <c r="B52" s="386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5"/>
      <c r="B53" s="386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5"/>
      <c r="B54" s="386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5"/>
      <c r="B55" s="386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5"/>
      <c r="B56" s="386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5"/>
      <c r="B57" s="386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5"/>
      <c r="B58" s="386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5"/>
      <c r="B59" s="386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5"/>
      <c r="B60" s="386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5"/>
      <c r="B61" s="386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5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5"/>
      <c r="B63" s="386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5"/>
      <c r="B64" s="386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5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5"/>
      <c r="B66" s="386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5"/>
      <c r="B67" s="386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5"/>
      <c r="B68" s="386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5"/>
      <c r="B69" s="386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5"/>
      <c r="B70" s="386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5"/>
      <c r="B71" s="386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5"/>
      <c r="B72" s="386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5"/>
      <c r="B73" s="386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5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5"/>
      <c r="B75" s="386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5"/>
      <c r="B76" s="386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5"/>
      <c r="B77" s="386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5"/>
      <c r="B78" s="386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5"/>
      <c r="B79" s="386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5"/>
      <c r="B80" s="386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5"/>
      <c r="B81" s="386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5"/>
      <c r="B82" s="386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5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5"/>
      <c r="B84" s="386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5"/>
      <c r="B85" s="386"/>
      <c r="C85" s="34" t="s">
        <v>398</v>
      </c>
      <c r="D85" s="152" t="s">
        <v>664</v>
      </c>
      <c r="E85" s="160">
        <f t="shared" si="1"/>
        <v>123632</v>
      </c>
      <c r="F85" s="98">
        <v>123632</v>
      </c>
      <c r="G85" s="63"/>
    </row>
    <row r="86" spans="1:7" ht="15.75">
      <c r="A86" s="385"/>
      <c r="B86" s="386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5"/>
      <c r="B87" s="386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5"/>
      <c r="B88" s="386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5"/>
      <c r="B89" s="386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5"/>
      <c r="B90" s="386"/>
      <c r="C90" s="34" t="s">
        <v>551</v>
      </c>
      <c r="D90" s="152" t="s">
        <v>552</v>
      </c>
      <c r="E90" s="160">
        <f t="shared" si="1"/>
        <v>1180313</v>
      </c>
      <c r="F90" s="98"/>
      <c r="G90" s="138">
        <v>1180313</v>
      </c>
    </row>
    <row r="91" spans="1:7" ht="15.75">
      <c r="A91" s="385"/>
      <c r="B91" s="386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5"/>
      <c r="B92" s="386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5"/>
      <c r="B93" s="386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5"/>
      <c r="B94" s="386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5"/>
      <c r="B95" s="386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5"/>
      <c r="B96" s="386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5"/>
      <c r="B97" s="386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5"/>
      <c r="B98" s="386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5"/>
      <c r="B99" s="386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5"/>
      <c r="B100" s="386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5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5"/>
      <c r="B102" s="386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5"/>
      <c r="B103" s="386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5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5"/>
      <c r="B105" s="386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5"/>
      <c r="B106" s="386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5"/>
      <c r="B107" s="386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5"/>
      <c r="B108" s="386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5"/>
      <c r="B109" s="386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5"/>
      <c r="B110" s="386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5"/>
      <c r="B111" s="386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5"/>
      <c r="B112" s="386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5"/>
      <c r="B113" s="386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5"/>
      <c r="B114" s="386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5"/>
      <c r="B115" s="386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5"/>
      <c r="B116" s="386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5"/>
      <c r="B117" s="386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5"/>
      <c r="B118" s="386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5"/>
      <c r="B119" s="386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5"/>
      <c r="B120" s="386"/>
      <c r="C120" s="34" t="s">
        <v>559</v>
      </c>
      <c r="D120" s="65" t="s">
        <v>560</v>
      </c>
      <c r="E120" s="160">
        <f t="shared" si="1"/>
        <v>1279</v>
      </c>
      <c r="F120" s="98">
        <v>1279</v>
      </c>
      <c r="G120" s="98"/>
    </row>
    <row r="121" spans="1:7" ht="15.75">
      <c r="A121" s="385"/>
      <c r="B121" s="386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5"/>
      <c r="B122" s="386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5"/>
      <c r="B123" s="386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5"/>
      <c r="B124" s="386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5"/>
      <c r="B125" s="386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5"/>
      <c r="B126" s="386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5"/>
      <c r="B127" s="386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5"/>
      <c r="B128" s="386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5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5"/>
      <c r="B131" s="386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5"/>
      <c r="B132" s="386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5"/>
      <c r="B133" s="386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5"/>
      <c r="B134" s="386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5"/>
      <c r="B135" s="386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5"/>
      <c r="B136" s="386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5"/>
      <c r="B137" s="386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5"/>
      <c r="B138" s="386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5"/>
      <c r="B139" s="386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5"/>
      <c r="B140" s="386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5"/>
      <c r="B141" s="386"/>
      <c r="C141" s="34" t="s">
        <v>380</v>
      </c>
      <c r="D141" s="65" t="s">
        <v>561</v>
      </c>
      <c r="E141" s="160">
        <f t="shared" si="2"/>
        <v>1478100</v>
      </c>
      <c r="F141" s="98">
        <v>1478100</v>
      </c>
      <c r="G141" s="138"/>
    </row>
    <row r="142" spans="1:7" ht="15.75">
      <c r="A142" s="385"/>
      <c r="B142" s="386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5"/>
      <c r="B143" s="386"/>
      <c r="C143" s="34" t="s">
        <v>562</v>
      </c>
      <c r="D143" s="152" t="s">
        <v>552</v>
      </c>
      <c r="E143" s="160">
        <f t="shared" si="2"/>
        <v>790674</v>
      </c>
      <c r="F143" s="98">
        <v>790674</v>
      </c>
      <c r="G143" s="138"/>
    </row>
    <row r="144" spans="1:7" ht="94.5">
      <c r="A144" s="385"/>
      <c r="B144" s="386"/>
      <c r="C144" s="34" t="s">
        <v>563</v>
      </c>
      <c r="D144" s="152" t="s">
        <v>552</v>
      </c>
      <c r="E144" s="160">
        <f t="shared" si="2"/>
        <v>49691</v>
      </c>
      <c r="F144" s="98">
        <v>49691</v>
      </c>
      <c r="G144" s="138"/>
    </row>
    <row r="145" spans="1:7" ht="15.75">
      <c r="A145" s="385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5"/>
      <c r="B146" s="386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5"/>
      <c r="B147" s="386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5"/>
      <c r="B148" s="386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5"/>
      <c r="B149" s="386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5"/>
      <c r="B150" s="386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5"/>
      <c r="B151" s="386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5"/>
      <c r="B152" s="386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5"/>
      <c r="B153" s="386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5"/>
      <c r="B154" s="386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5"/>
      <c r="B155" s="386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5"/>
      <c r="B156" s="386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5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5"/>
      <c r="B158" s="386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5"/>
      <c r="B159" s="386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2" t="s">
        <v>187</v>
      </c>
      <c r="B160" s="382"/>
      <c r="C160" s="382"/>
      <c r="D160" s="382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809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818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817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5" t="s">
        <v>524</v>
      </c>
      <c r="B6" s="615"/>
      <c r="C6" s="615"/>
      <c r="D6" s="615"/>
      <c r="E6" s="615"/>
      <c r="F6" s="615"/>
      <c r="G6" s="615"/>
      <c r="H6" s="615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12" t="s">
        <v>170</v>
      </c>
      <c r="B8" s="612" t="s">
        <v>171</v>
      </c>
      <c r="C8" s="384" t="s">
        <v>191</v>
      </c>
      <c r="D8" s="384" t="s">
        <v>192</v>
      </c>
      <c r="E8" s="616" t="s">
        <v>525</v>
      </c>
      <c r="F8" s="610" t="s">
        <v>149</v>
      </c>
      <c r="G8" s="610" t="s">
        <v>220</v>
      </c>
      <c r="H8" s="613" t="s">
        <v>526</v>
      </c>
    </row>
    <row r="9" spans="1:8" ht="48.75" customHeight="1">
      <c r="A9" s="612"/>
      <c r="B9" s="612"/>
      <c r="C9" s="384"/>
      <c r="D9" s="384"/>
      <c r="E9" s="617"/>
      <c r="F9" s="611"/>
      <c r="G9" s="611"/>
      <c r="H9" s="614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595</v>
      </c>
      <c r="C11" s="34" t="s">
        <v>394</v>
      </c>
      <c r="D11" s="34" t="s">
        <v>400</v>
      </c>
      <c r="E11" s="98" t="s">
        <v>604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596</v>
      </c>
      <c r="C12" s="34" t="s">
        <v>394</v>
      </c>
      <c r="D12" s="34" t="s">
        <v>400</v>
      </c>
      <c r="E12" s="98" t="s">
        <v>604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597</v>
      </c>
      <c r="C13" s="34" t="s">
        <v>394</v>
      </c>
      <c r="D13" s="34" t="s">
        <v>400</v>
      </c>
      <c r="E13" s="98" t="s">
        <v>604</v>
      </c>
      <c r="F13" s="98">
        <v>9000</v>
      </c>
      <c r="G13" s="98">
        <v>9000</v>
      </c>
      <c r="H13" s="98">
        <v>0</v>
      </c>
    </row>
    <row r="14" spans="1:8" ht="21.75" customHeight="1">
      <c r="A14" s="619" t="s">
        <v>603</v>
      </c>
      <c r="B14" s="620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598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599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600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601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19" t="s">
        <v>603</v>
      </c>
      <c r="B19" s="620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21" t="s">
        <v>605</v>
      </c>
      <c r="B20" s="622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602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19" t="s">
        <v>603</v>
      </c>
      <c r="B23" s="620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19" t="s">
        <v>603</v>
      </c>
      <c r="B25" s="620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1" t="s">
        <v>606</v>
      </c>
      <c r="B26" s="622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18" t="s">
        <v>445</v>
      </c>
      <c r="B27" s="618"/>
      <c r="C27" s="618"/>
      <c r="D27" s="618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A8:A9"/>
    <mergeCell ref="B8:B9"/>
    <mergeCell ref="C8:C9"/>
    <mergeCell ref="H8:H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defaultGridColor="0" zoomScaleSheetLayoutView="75" zoomScalePageLayoutView="0" colorId="8" workbookViewId="0" topLeftCell="A1">
      <selection activeCell="A6" sqref="A6:R6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290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80" t="s">
        <v>834</v>
      </c>
      <c r="P2" s="380"/>
      <c r="Q2" s="38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80" t="s">
        <v>750</v>
      </c>
      <c r="P3" s="380"/>
      <c r="Q3" s="380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832</v>
      </c>
      <c r="P4" s="363"/>
      <c r="Q4" s="363"/>
    </row>
    <row r="6" spans="1:18" ht="18.75" customHeight="1">
      <c r="A6" s="629" t="s">
        <v>189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</row>
    <row r="7" spans="1:18" ht="18.75">
      <c r="A7" s="630" t="s">
        <v>521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7" t="s">
        <v>191</v>
      </c>
      <c r="B10" s="631" t="s">
        <v>192</v>
      </c>
      <c r="C10" s="587" t="s">
        <v>193</v>
      </c>
      <c r="D10" s="626" t="s">
        <v>167</v>
      </c>
      <c r="E10" s="587" t="s">
        <v>168</v>
      </c>
      <c r="F10" s="598" t="s">
        <v>486</v>
      </c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</row>
    <row r="11" spans="1:18" s="13" customFormat="1" ht="11.25" customHeight="1">
      <c r="A11" s="588"/>
      <c r="B11" s="632"/>
      <c r="C11" s="588"/>
      <c r="D11" s="627"/>
      <c r="E11" s="588"/>
      <c r="F11" s="587" t="s">
        <v>487</v>
      </c>
      <c r="G11" s="601" t="s">
        <v>213</v>
      </c>
      <c r="H11" s="605"/>
      <c r="I11" s="605"/>
      <c r="J11" s="605"/>
      <c r="K11" s="605"/>
      <c r="L11" s="605"/>
      <c r="M11" s="605"/>
      <c r="N11" s="602"/>
      <c r="O11" s="587" t="s">
        <v>488</v>
      </c>
      <c r="P11" s="598" t="s">
        <v>213</v>
      </c>
      <c r="Q11" s="599"/>
      <c r="R11" s="600"/>
    </row>
    <row r="12" spans="1:18" s="13" customFormat="1" ht="11.25" customHeight="1">
      <c r="A12" s="588"/>
      <c r="B12" s="632"/>
      <c r="C12" s="588"/>
      <c r="D12" s="627"/>
      <c r="E12" s="588"/>
      <c r="F12" s="588"/>
      <c r="G12" s="603"/>
      <c r="H12" s="606"/>
      <c r="I12" s="606"/>
      <c r="J12" s="606"/>
      <c r="K12" s="606"/>
      <c r="L12" s="606"/>
      <c r="M12" s="606"/>
      <c r="N12" s="604"/>
      <c r="O12" s="588"/>
      <c r="P12" s="587" t="s">
        <v>489</v>
      </c>
      <c r="Q12" s="587" t="s">
        <v>195</v>
      </c>
      <c r="R12" s="607" t="s">
        <v>490</v>
      </c>
    </row>
    <row r="13" spans="1:18" s="13" customFormat="1" ht="11.25" customHeight="1">
      <c r="A13" s="588"/>
      <c r="B13" s="632"/>
      <c r="C13" s="588"/>
      <c r="D13" s="627"/>
      <c r="E13" s="588"/>
      <c r="F13" s="588"/>
      <c r="G13" s="587" t="s">
        <v>491</v>
      </c>
      <c r="H13" s="601" t="s">
        <v>213</v>
      </c>
      <c r="I13" s="602"/>
      <c r="J13" s="587" t="s">
        <v>492</v>
      </c>
      <c r="K13" s="587" t="s">
        <v>109</v>
      </c>
      <c r="L13" s="587" t="s">
        <v>110</v>
      </c>
      <c r="M13" s="587" t="s">
        <v>493</v>
      </c>
      <c r="N13" s="587" t="s">
        <v>494</v>
      </c>
      <c r="O13" s="588"/>
      <c r="P13" s="588"/>
      <c r="Q13" s="589"/>
      <c r="R13" s="608"/>
    </row>
    <row r="14" spans="1:18" s="13" customFormat="1" ht="11.25" customHeight="1">
      <c r="A14" s="588"/>
      <c r="B14" s="632"/>
      <c r="C14" s="588"/>
      <c r="D14" s="627"/>
      <c r="E14" s="588"/>
      <c r="F14" s="588"/>
      <c r="G14" s="588"/>
      <c r="H14" s="603"/>
      <c r="I14" s="604"/>
      <c r="J14" s="588"/>
      <c r="K14" s="588"/>
      <c r="L14" s="588"/>
      <c r="M14" s="588"/>
      <c r="N14" s="588"/>
      <c r="O14" s="588"/>
      <c r="P14" s="588"/>
      <c r="Q14" s="587" t="s">
        <v>495</v>
      </c>
      <c r="R14" s="608"/>
    </row>
    <row r="15" spans="1:18" s="13" customFormat="1" ht="99.75" customHeight="1">
      <c r="A15" s="589"/>
      <c r="B15" s="633"/>
      <c r="C15" s="589"/>
      <c r="D15" s="628"/>
      <c r="E15" s="589"/>
      <c r="F15" s="589"/>
      <c r="G15" s="589"/>
      <c r="H15" s="373" t="s">
        <v>496</v>
      </c>
      <c r="I15" s="373" t="s">
        <v>0</v>
      </c>
      <c r="J15" s="589"/>
      <c r="K15" s="589"/>
      <c r="L15" s="589"/>
      <c r="M15" s="589"/>
      <c r="N15" s="589"/>
      <c r="O15" s="589"/>
      <c r="P15" s="589"/>
      <c r="Q15" s="589"/>
      <c r="R15" s="609"/>
    </row>
    <row r="16" spans="1:18" s="13" customFormat="1" ht="13.5" customHeight="1">
      <c r="A16" s="372" t="s">
        <v>381</v>
      </c>
      <c r="B16" s="372" t="s">
        <v>146</v>
      </c>
      <c r="C16" s="372" t="s">
        <v>131</v>
      </c>
      <c r="D16" s="372" t="s">
        <v>382</v>
      </c>
      <c r="E16" s="372" t="s">
        <v>383</v>
      </c>
      <c r="F16" s="372" t="s">
        <v>384</v>
      </c>
      <c r="G16" s="372" t="s">
        <v>385</v>
      </c>
      <c r="H16" s="372" t="s">
        <v>386</v>
      </c>
      <c r="I16" s="372" t="s">
        <v>132</v>
      </c>
      <c r="J16" s="372" t="s">
        <v>387</v>
      </c>
      <c r="K16" s="372" t="s">
        <v>133</v>
      </c>
      <c r="L16" s="372" t="s">
        <v>388</v>
      </c>
      <c r="M16" s="372" t="s">
        <v>389</v>
      </c>
      <c r="N16" s="372" t="s">
        <v>390</v>
      </c>
      <c r="O16" s="372" t="s">
        <v>134</v>
      </c>
      <c r="P16" s="372" t="s">
        <v>135</v>
      </c>
      <c r="Q16" s="372" t="s">
        <v>1</v>
      </c>
      <c r="R16" s="372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421000</v>
      </c>
      <c r="E23" s="48">
        <f aca="true" t="shared" si="2" ref="E23:R23">SUM(E24,E26,E28)</f>
        <v>421000</v>
      </c>
      <c r="F23" s="48">
        <f t="shared" si="2"/>
        <v>421000</v>
      </c>
      <c r="G23" s="48">
        <f t="shared" si="2"/>
        <v>420300</v>
      </c>
      <c r="H23" s="48">
        <f t="shared" si="2"/>
        <v>258213</v>
      </c>
      <c r="I23" s="48">
        <f t="shared" si="2"/>
        <v>162087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5000</v>
      </c>
      <c r="E26" s="49">
        <f aca="true" t="shared" si="4" ref="E26:R26">SUM(E27)</f>
        <v>5000</v>
      </c>
      <c r="F26" s="49">
        <f t="shared" si="4"/>
        <v>5000</v>
      </c>
      <c r="G26" s="49">
        <f t="shared" si="4"/>
        <v>5000</v>
      </c>
      <c r="H26" s="49">
        <f t="shared" si="4"/>
        <v>0</v>
      </c>
      <c r="I26" s="49">
        <f t="shared" si="4"/>
        <v>5000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5000</v>
      </c>
      <c r="E27" s="59">
        <f>SUM(F27,O27)</f>
        <v>5000</v>
      </c>
      <c r="F27" s="58">
        <f>SUM(G27,J27:N27)</f>
        <v>5000</v>
      </c>
      <c r="G27" s="59">
        <f>SUM(H27:I27)</f>
        <v>5000</v>
      </c>
      <c r="H27" s="58"/>
      <c r="I27" s="58">
        <v>5000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81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5824019</v>
      </c>
      <c r="E35" s="48">
        <f aca="true" t="shared" si="9" ref="E35:R35">SUM(E36)</f>
        <v>5824019</v>
      </c>
      <c r="F35" s="48">
        <f t="shared" si="9"/>
        <v>5817728</v>
      </c>
      <c r="G35" s="48">
        <f t="shared" si="9"/>
        <v>5481728</v>
      </c>
      <c r="H35" s="48">
        <f t="shared" si="9"/>
        <v>4984818</v>
      </c>
      <c r="I35" s="48">
        <f t="shared" si="9"/>
        <v>496910</v>
      </c>
      <c r="J35" s="48">
        <f t="shared" si="9"/>
        <v>0</v>
      </c>
      <c r="K35" s="48">
        <f t="shared" si="9"/>
        <v>336000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5824019</v>
      </c>
      <c r="E36" s="53">
        <f aca="true" t="shared" si="10" ref="E36:R36">SUM(E37:E38)</f>
        <v>5824019</v>
      </c>
      <c r="F36" s="53">
        <f t="shared" si="10"/>
        <v>5817728</v>
      </c>
      <c r="G36" s="53">
        <f t="shared" si="10"/>
        <v>5481728</v>
      </c>
      <c r="H36" s="53">
        <f t="shared" si="10"/>
        <v>4984818</v>
      </c>
      <c r="I36" s="53">
        <f t="shared" si="10"/>
        <v>496910</v>
      </c>
      <c r="J36" s="53">
        <f t="shared" si="10"/>
        <v>0</v>
      </c>
      <c r="K36" s="53">
        <f t="shared" si="10"/>
        <v>336000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5817728</v>
      </c>
      <c r="E37" s="54">
        <f>SUM(F37,O37)</f>
        <v>5817728</v>
      </c>
      <c r="F37" s="53">
        <f>SUM(G37,J37:N37)</f>
        <v>5817728</v>
      </c>
      <c r="G37" s="54">
        <f>SUM(H37:I37)</f>
        <v>5481728</v>
      </c>
      <c r="H37" s="53">
        <v>4984818</v>
      </c>
      <c r="I37" s="53">
        <v>496910</v>
      </c>
      <c r="J37" s="53"/>
      <c r="K37" s="53">
        <v>336000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757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3846993</v>
      </c>
      <c r="E39" s="48">
        <f aca="true" t="shared" si="11" ref="E39:R40">SUM(E40)</f>
        <v>3846993</v>
      </c>
      <c r="F39" s="48">
        <f t="shared" si="11"/>
        <v>3846993</v>
      </c>
      <c r="G39" s="48">
        <f t="shared" si="11"/>
        <v>3846993</v>
      </c>
      <c r="H39" s="48">
        <f t="shared" si="11"/>
        <v>0</v>
      </c>
      <c r="I39" s="48">
        <f t="shared" si="11"/>
        <v>3846993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3846993</v>
      </c>
      <c r="E40" s="53">
        <f t="shared" si="11"/>
        <v>3846993</v>
      </c>
      <c r="F40" s="53">
        <f t="shared" si="11"/>
        <v>3846993</v>
      </c>
      <c r="G40" s="53">
        <f t="shared" si="11"/>
        <v>3846993</v>
      </c>
      <c r="H40" s="53">
        <f t="shared" si="11"/>
        <v>0</v>
      </c>
      <c r="I40" s="53">
        <f t="shared" si="11"/>
        <v>3846993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3846993</v>
      </c>
      <c r="E41" s="59">
        <f>SUM(F41,O41)</f>
        <v>3846993</v>
      </c>
      <c r="F41" s="58">
        <f>SUM(G41,J41:N41)</f>
        <v>3846993</v>
      </c>
      <c r="G41" s="59">
        <f>SUM(H41:I41)</f>
        <v>3846993</v>
      </c>
      <c r="H41" s="58">
        <v>0</v>
      </c>
      <c r="I41" s="59">
        <v>3846993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321320</v>
      </c>
      <c r="E42" s="48">
        <f aca="true" t="shared" si="12" ref="E42:R42">SUM(E43,E45)</f>
        <v>321320</v>
      </c>
      <c r="F42" s="48">
        <f t="shared" si="12"/>
        <v>321320</v>
      </c>
      <c r="G42" s="48">
        <f t="shared" si="12"/>
        <v>321320</v>
      </c>
      <c r="H42" s="48">
        <f t="shared" si="12"/>
        <v>266960</v>
      </c>
      <c r="I42" s="48">
        <f t="shared" si="12"/>
        <v>54360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306100</v>
      </c>
      <c r="E43" s="53">
        <f aca="true" t="shared" si="13" ref="E43:R43">SUM(E44)</f>
        <v>306100</v>
      </c>
      <c r="F43" s="53">
        <f t="shared" si="13"/>
        <v>306100</v>
      </c>
      <c r="G43" s="53">
        <f t="shared" si="13"/>
        <v>306100</v>
      </c>
      <c r="H43" s="53">
        <f t="shared" si="13"/>
        <v>256793</v>
      </c>
      <c r="I43" s="53">
        <f t="shared" si="13"/>
        <v>49307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306100</v>
      </c>
      <c r="E44" s="59">
        <f>SUM(F44,O44)</f>
        <v>306100</v>
      </c>
      <c r="F44" s="58">
        <f>SUM(G44,J44:N44)</f>
        <v>306100</v>
      </c>
      <c r="G44" s="59">
        <f>SUM(H44:I44)</f>
        <v>306100</v>
      </c>
      <c r="H44" s="58">
        <v>256793</v>
      </c>
      <c r="I44" s="134">
        <v>49307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150000</v>
      </c>
      <c r="E47" s="62">
        <f aca="true" t="shared" si="15" ref="E47:R48">SUM(E48)</f>
        <v>150000</v>
      </c>
      <c r="F47" s="62">
        <f t="shared" si="15"/>
        <v>150000</v>
      </c>
      <c r="G47" s="62">
        <f t="shared" si="15"/>
        <v>150000</v>
      </c>
      <c r="H47" s="62">
        <f t="shared" si="15"/>
        <v>121030</v>
      </c>
      <c r="I47" s="62">
        <f t="shared" si="15"/>
        <v>28970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150000</v>
      </c>
      <c r="E48" s="53">
        <f t="shared" si="15"/>
        <v>150000</v>
      </c>
      <c r="F48" s="53">
        <f t="shared" si="15"/>
        <v>150000</v>
      </c>
      <c r="G48" s="53">
        <f t="shared" si="15"/>
        <v>150000</v>
      </c>
      <c r="H48" s="53">
        <f t="shared" si="15"/>
        <v>121030</v>
      </c>
      <c r="I48" s="53">
        <f t="shared" si="15"/>
        <v>28970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150000</v>
      </c>
      <c r="E49" s="59">
        <f>SUM(F49,O49)</f>
        <v>150000</v>
      </c>
      <c r="F49" s="58">
        <f>SUM(G49,J49:N49)</f>
        <v>150000</v>
      </c>
      <c r="G49" s="59">
        <f>SUM(H49:I49)</f>
        <v>150000</v>
      </c>
      <c r="H49" s="53">
        <v>121030</v>
      </c>
      <c r="I49" s="54">
        <v>28970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23" t="s">
        <v>445</v>
      </c>
      <c r="B50" s="624"/>
      <c r="C50" s="625"/>
      <c r="D50" s="237">
        <f aca="true" t="shared" si="16" ref="D50:R50">D17+D20+D23+D30+D35+D39+D42+D47</f>
        <v>10818877</v>
      </c>
      <c r="E50" s="237">
        <f t="shared" si="16"/>
        <v>10818877</v>
      </c>
      <c r="F50" s="237">
        <f t="shared" si="16"/>
        <v>10812586</v>
      </c>
      <c r="G50" s="237">
        <f t="shared" si="16"/>
        <v>10475886</v>
      </c>
      <c r="H50" s="237">
        <f t="shared" si="16"/>
        <v>5833244</v>
      </c>
      <c r="I50" s="237">
        <f t="shared" si="16"/>
        <v>4642642</v>
      </c>
      <c r="J50" s="237">
        <f t="shared" si="16"/>
        <v>0</v>
      </c>
      <c r="K50" s="237">
        <f t="shared" si="16"/>
        <v>336700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0:C50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4" t="s">
        <v>527</v>
      </c>
      <c r="E1" s="634"/>
      <c r="F1" s="634"/>
      <c r="G1" s="105"/>
    </row>
    <row r="2" spans="1:7" s="111" customFormat="1" ht="12" customHeight="1">
      <c r="A2" s="110"/>
      <c r="B2" s="110"/>
      <c r="C2" s="110"/>
      <c r="D2" s="635" t="s">
        <v>752</v>
      </c>
      <c r="E2" s="635"/>
      <c r="F2" s="635"/>
      <c r="G2" s="105"/>
    </row>
    <row r="3" spans="1:7" s="111" customFormat="1" ht="12" customHeight="1">
      <c r="A3" s="110"/>
      <c r="B3" s="110"/>
      <c r="C3" s="110"/>
      <c r="D3" s="636" t="s">
        <v>718</v>
      </c>
      <c r="E3" s="636"/>
      <c r="F3" s="636"/>
      <c r="G3" s="105"/>
    </row>
    <row r="4" spans="1:7" s="111" customFormat="1" ht="12" customHeight="1">
      <c r="A4" s="110"/>
      <c r="B4" s="110"/>
      <c r="C4" s="110"/>
      <c r="D4" s="635" t="s">
        <v>753</v>
      </c>
      <c r="E4" s="635"/>
      <c r="F4" s="635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52" t="s">
        <v>530</v>
      </c>
      <c r="B6" s="652"/>
      <c r="C6" s="652"/>
      <c r="D6" s="652"/>
      <c r="E6" s="652"/>
      <c r="F6" s="652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7" t="s">
        <v>204</v>
      </c>
      <c r="B8" s="640" t="s">
        <v>191</v>
      </c>
      <c r="C8" s="643" t="s">
        <v>192</v>
      </c>
      <c r="D8" s="640" t="s">
        <v>528</v>
      </c>
      <c r="E8" s="640" t="s">
        <v>529</v>
      </c>
      <c r="F8" s="640" t="s">
        <v>236</v>
      </c>
      <c r="G8"/>
    </row>
    <row r="9" spans="1:7" ht="12.75">
      <c r="A9" s="638"/>
      <c r="B9" s="641"/>
      <c r="C9" s="644"/>
      <c r="D9" s="641"/>
      <c r="E9" s="641"/>
      <c r="F9" s="641"/>
      <c r="G9"/>
    </row>
    <row r="10" spans="1:7" ht="12.75">
      <c r="A10" s="639"/>
      <c r="B10" s="642"/>
      <c r="C10" s="645"/>
      <c r="D10" s="642"/>
      <c r="E10" s="642"/>
      <c r="F10" s="642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53" t="s">
        <v>531</v>
      </c>
      <c r="B12" s="654"/>
      <c r="C12" s="654"/>
      <c r="D12" s="654"/>
      <c r="E12" s="655"/>
      <c r="F12" s="265">
        <v>0</v>
      </c>
      <c r="G12" s="80"/>
    </row>
    <row r="13" spans="1:7" ht="20.25" customHeight="1">
      <c r="A13" s="656" t="s">
        <v>532</v>
      </c>
      <c r="B13" s="657"/>
      <c r="C13" s="657"/>
      <c r="D13" s="657"/>
      <c r="E13" s="658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46" t="s">
        <v>659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47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47"/>
      <c r="F16" s="74">
        <v>35000</v>
      </c>
      <c r="G16" s="81"/>
    </row>
    <row r="17" spans="1:9" ht="22.5" customHeight="1">
      <c r="A17" s="85"/>
      <c r="B17" s="86"/>
      <c r="C17" s="87"/>
      <c r="D17" s="96" t="s">
        <v>609</v>
      </c>
      <c r="E17" s="647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702</v>
      </c>
      <c r="E18" s="647"/>
      <c r="F18" s="74">
        <v>137000</v>
      </c>
      <c r="G18" s="81"/>
    </row>
    <row r="19" spans="1:7" ht="21" customHeight="1">
      <c r="A19" s="88"/>
      <c r="B19" s="89"/>
      <c r="C19" s="90"/>
      <c r="D19" s="97" t="s">
        <v>703</v>
      </c>
      <c r="E19" s="647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47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47"/>
      <c r="F21" s="73"/>
      <c r="G21" s="81"/>
    </row>
    <row r="22" spans="1:7" ht="20.25" customHeight="1">
      <c r="A22" s="88"/>
      <c r="B22" s="89"/>
      <c r="C22" s="90"/>
      <c r="D22" s="97" t="s">
        <v>704</v>
      </c>
      <c r="E22" s="647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47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47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47"/>
      <c r="F25" s="74">
        <v>70000</v>
      </c>
      <c r="G25" s="81"/>
    </row>
    <row r="26" spans="1:7" ht="19.5" customHeight="1">
      <c r="A26" s="85"/>
      <c r="B26" s="86"/>
      <c r="C26" s="87"/>
      <c r="D26" s="96" t="s">
        <v>609</v>
      </c>
      <c r="E26" s="647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47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47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48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46" t="s">
        <v>660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661</v>
      </c>
      <c r="D31" s="96" t="s">
        <v>195</v>
      </c>
      <c r="E31" s="647"/>
      <c r="F31" s="74"/>
      <c r="G31" s="81"/>
    </row>
    <row r="32" spans="1:7" ht="49.5" customHeight="1">
      <c r="A32" s="91"/>
      <c r="B32" s="92"/>
      <c r="C32" s="87"/>
      <c r="D32" s="244" t="s">
        <v>657</v>
      </c>
      <c r="E32" s="647"/>
      <c r="F32" s="74">
        <v>49320</v>
      </c>
      <c r="G32" s="81"/>
    </row>
    <row r="33" spans="1:7" ht="54" customHeight="1">
      <c r="A33" s="88"/>
      <c r="B33" s="89"/>
      <c r="C33" s="90"/>
      <c r="D33" s="245" t="s">
        <v>658</v>
      </c>
      <c r="E33" s="648"/>
      <c r="F33" s="75">
        <v>70692</v>
      </c>
      <c r="G33" s="81"/>
    </row>
    <row r="34" spans="1:6" ht="18" customHeight="1">
      <c r="A34" s="649" t="s">
        <v>445</v>
      </c>
      <c r="B34" s="650"/>
      <c r="C34" s="650"/>
      <c r="D34" s="651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F2" sqref="F2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833</v>
      </c>
    </row>
    <row r="2" spans="11:19" s="105" customFormat="1" ht="12" customHeight="1">
      <c r="K2" s="104"/>
      <c r="Q2" s="380" t="s">
        <v>835</v>
      </c>
      <c r="R2" s="365"/>
      <c r="S2" s="365"/>
    </row>
    <row r="3" spans="11:19" s="105" customFormat="1" ht="12" customHeight="1">
      <c r="K3" s="104"/>
      <c r="Q3" s="380" t="s">
        <v>750</v>
      </c>
      <c r="R3" s="365"/>
      <c r="S3" s="365"/>
    </row>
    <row r="4" spans="11:19" s="105" customFormat="1" ht="12" customHeight="1">
      <c r="K4" s="104"/>
      <c r="Q4" s="363" t="s">
        <v>832</v>
      </c>
      <c r="R4" s="363"/>
      <c r="S4" s="363"/>
    </row>
    <row r="6" spans="1:19" ht="35.25" customHeight="1">
      <c r="A6" s="652" t="s">
        <v>523</v>
      </c>
      <c r="B6" s="652"/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68" t="s">
        <v>221</v>
      </c>
      <c r="B8" s="671" t="s">
        <v>191</v>
      </c>
      <c r="C8" s="671" t="s">
        <v>192</v>
      </c>
      <c r="D8" s="681" t="s">
        <v>222</v>
      </c>
      <c r="E8" s="672" t="s">
        <v>193</v>
      </c>
      <c r="F8" s="668" t="s">
        <v>168</v>
      </c>
      <c r="G8" s="684" t="s">
        <v>486</v>
      </c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6"/>
    </row>
    <row r="9" spans="1:19" s="13" customFormat="1" ht="11.25" customHeight="1">
      <c r="A9" s="669"/>
      <c r="B9" s="671"/>
      <c r="C9" s="671"/>
      <c r="D9" s="682"/>
      <c r="E9" s="673"/>
      <c r="F9" s="669"/>
      <c r="G9" s="668" t="s">
        <v>487</v>
      </c>
      <c r="H9" s="675" t="s">
        <v>213</v>
      </c>
      <c r="I9" s="676"/>
      <c r="J9" s="676"/>
      <c r="K9" s="676"/>
      <c r="L9" s="676"/>
      <c r="M9" s="676"/>
      <c r="N9" s="676"/>
      <c r="O9" s="677"/>
      <c r="P9" s="668" t="s">
        <v>488</v>
      </c>
      <c r="Q9" s="684" t="s">
        <v>213</v>
      </c>
      <c r="R9" s="685"/>
      <c r="S9" s="686"/>
    </row>
    <row r="10" spans="1:19" s="13" customFormat="1" ht="11.25" customHeight="1">
      <c r="A10" s="669"/>
      <c r="B10" s="671"/>
      <c r="C10" s="671"/>
      <c r="D10" s="682"/>
      <c r="E10" s="673"/>
      <c r="F10" s="669"/>
      <c r="G10" s="669"/>
      <c r="H10" s="678"/>
      <c r="I10" s="679"/>
      <c r="J10" s="679"/>
      <c r="K10" s="679"/>
      <c r="L10" s="679"/>
      <c r="M10" s="679"/>
      <c r="N10" s="679"/>
      <c r="O10" s="680"/>
      <c r="P10" s="669"/>
      <c r="Q10" s="668" t="s">
        <v>489</v>
      </c>
      <c r="R10" s="668" t="s">
        <v>195</v>
      </c>
      <c r="S10" s="691" t="s">
        <v>490</v>
      </c>
    </row>
    <row r="11" spans="1:19" s="13" customFormat="1" ht="11.25" customHeight="1">
      <c r="A11" s="669"/>
      <c r="B11" s="671"/>
      <c r="C11" s="671"/>
      <c r="D11" s="682"/>
      <c r="E11" s="673"/>
      <c r="F11" s="669"/>
      <c r="G11" s="669"/>
      <c r="H11" s="668" t="s">
        <v>491</v>
      </c>
      <c r="I11" s="675" t="s">
        <v>213</v>
      </c>
      <c r="J11" s="677"/>
      <c r="K11" s="668" t="s">
        <v>492</v>
      </c>
      <c r="L11" s="668" t="s">
        <v>109</v>
      </c>
      <c r="M11" s="668" t="s">
        <v>110</v>
      </c>
      <c r="N11" s="668" t="s">
        <v>493</v>
      </c>
      <c r="O11" s="668" t="s">
        <v>494</v>
      </c>
      <c r="P11" s="669"/>
      <c r="Q11" s="669"/>
      <c r="R11" s="670"/>
      <c r="S11" s="692"/>
    </row>
    <row r="12" spans="1:19" s="13" customFormat="1" ht="11.25" customHeight="1">
      <c r="A12" s="669"/>
      <c r="B12" s="671"/>
      <c r="C12" s="671"/>
      <c r="D12" s="682"/>
      <c r="E12" s="673"/>
      <c r="F12" s="669"/>
      <c r="G12" s="669"/>
      <c r="H12" s="669"/>
      <c r="I12" s="678"/>
      <c r="J12" s="680"/>
      <c r="K12" s="669"/>
      <c r="L12" s="669"/>
      <c r="M12" s="669"/>
      <c r="N12" s="669"/>
      <c r="O12" s="669"/>
      <c r="P12" s="669"/>
      <c r="Q12" s="669"/>
      <c r="R12" s="668" t="s">
        <v>495</v>
      </c>
      <c r="S12" s="692"/>
    </row>
    <row r="13" spans="1:19" s="13" customFormat="1" ht="104.25" customHeight="1">
      <c r="A13" s="670"/>
      <c r="B13" s="671"/>
      <c r="C13" s="671"/>
      <c r="D13" s="683"/>
      <c r="E13" s="674"/>
      <c r="F13" s="670"/>
      <c r="G13" s="670"/>
      <c r="H13" s="670"/>
      <c r="I13" s="367" t="s">
        <v>496</v>
      </c>
      <c r="J13" s="367" t="s">
        <v>0</v>
      </c>
      <c r="K13" s="670"/>
      <c r="L13" s="670"/>
      <c r="M13" s="670"/>
      <c r="N13" s="670"/>
      <c r="O13" s="670"/>
      <c r="P13" s="670"/>
      <c r="Q13" s="670"/>
      <c r="R13" s="670"/>
      <c r="S13" s="693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67" t="s">
        <v>223</v>
      </c>
      <c r="B15" s="667"/>
      <c r="C15" s="667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699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7" t="s">
        <v>185</v>
      </c>
      <c r="B17" s="689">
        <v>750</v>
      </c>
      <c r="C17" s="689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88"/>
      <c r="B18" s="690"/>
      <c r="C18" s="690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59" t="s">
        <v>169</v>
      </c>
      <c r="B20" s="660"/>
      <c r="C20" s="661"/>
      <c r="D20" s="327">
        <f>SUM(D26:D27,D21)</f>
        <v>661080</v>
      </c>
      <c r="E20" s="328" t="s">
        <v>203</v>
      </c>
      <c r="F20" s="327">
        <f>SUM(F26:F27,F21)</f>
        <v>3226803</v>
      </c>
      <c r="G20" s="327">
        <f aca="true" t="shared" si="1" ref="G20:S20">SUM(G26:G27,G21)</f>
        <v>3226803</v>
      </c>
      <c r="H20" s="327">
        <f t="shared" si="1"/>
        <v>519951</v>
      </c>
      <c r="I20" s="327">
        <f t="shared" si="1"/>
        <v>224984</v>
      </c>
      <c r="J20" s="327">
        <f t="shared" si="1"/>
        <v>294967</v>
      </c>
      <c r="K20" s="327">
        <f t="shared" si="1"/>
        <v>2572290</v>
      </c>
      <c r="L20" s="327">
        <f t="shared" si="1"/>
        <v>134562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700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298505</v>
      </c>
      <c r="I22" s="329">
        <v>170630</v>
      </c>
      <c r="J22" s="329">
        <v>127875</v>
      </c>
      <c r="K22" s="329">
        <v>2325596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662" t="s">
        <v>182</v>
      </c>
      <c r="B23" s="664">
        <v>852</v>
      </c>
      <c r="C23" s="664">
        <v>85204</v>
      </c>
      <c r="D23" s="329">
        <v>43202</v>
      </c>
      <c r="E23" s="330">
        <v>2310</v>
      </c>
      <c r="F23" s="332">
        <f>SUM(G23,P23)</f>
        <v>154200</v>
      </c>
      <c r="G23" s="332">
        <f>SUM(K23:O23,H23)</f>
        <v>154200</v>
      </c>
      <c r="H23" s="332">
        <f>SUM(I23:J23)</f>
        <v>0</v>
      </c>
      <c r="I23" s="329">
        <v>0</v>
      </c>
      <c r="J23" s="329">
        <v>0</v>
      </c>
      <c r="K23" s="329">
        <v>110998</v>
      </c>
      <c r="L23" s="329">
        <v>43202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663"/>
      <c r="B24" s="665"/>
      <c r="C24" s="665"/>
      <c r="D24" s="329">
        <v>85560</v>
      </c>
      <c r="E24" s="330">
        <v>2320</v>
      </c>
      <c r="F24" s="331">
        <f>SUM(G24,P24)</f>
        <v>214680</v>
      </c>
      <c r="G24" s="332">
        <f>SUM(K24:O24,H24)</f>
        <v>214680</v>
      </c>
      <c r="H24" s="331">
        <f>SUM(I24:J24)</f>
        <v>0</v>
      </c>
      <c r="I24" s="329">
        <v>0</v>
      </c>
      <c r="J24" s="329">
        <v>0</v>
      </c>
      <c r="K24" s="329">
        <v>129120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128762</v>
      </c>
      <c r="E25" s="330"/>
      <c r="F25" s="329">
        <f t="shared" si="2"/>
        <v>368880</v>
      </c>
      <c r="G25" s="329">
        <f t="shared" si="2"/>
        <v>368880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240118</v>
      </c>
      <c r="L25" s="329">
        <f t="shared" si="2"/>
        <v>128762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433058</v>
      </c>
      <c r="E26" s="330"/>
      <c r="F26" s="329">
        <f>SUM(F22,F25)</f>
        <v>2998781</v>
      </c>
      <c r="G26" s="329">
        <f aca="true" t="shared" si="3" ref="G26:S26">SUM(G22,G25)</f>
        <v>2998781</v>
      </c>
      <c r="H26" s="329">
        <f t="shared" si="3"/>
        <v>298505</v>
      </c>
      <c r="I26" s="329">
        <f t="shared" si="3"/>
        <v>170630</v>
      </c>
      <c r="J26" s="329">
        <f t="shared" si="3"/>
        <v>127875</v>
      </c>
      <c r="K26" s="329">
        <f t="shared" si="3"/>
        <v>2565714</v>
      </c>
      <c r="L26" s="329">
        <f t="shared" si="3"/>
        <v>134562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59" t="s">
        <v>224</v>
      </c>
      <c r="B28" s="660"/>
      <c r="C28" s="661"/>
      <c r="D28" s="327">
        <f>SUM(D29:D34)</f>
        <v>5422912</v>
      </c>
      <c r="E28" s="328" t="s">
        <v>203</v>
      </c>
      <c r="F28" s="327">
        <f aca="true" t="shared" si="4" ref="F28:S28">SUM(F29:F34)</f>
        <v>5442912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5366521</v>
      </c>
      <c r="Q28" s="327">
        <f t="shared" si="4"/>
        <v>5366521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701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4831765</v>
      </c>
      <c r="E30" s="330">
        <v>6300</v>
      </c>
      <c r="F30" s="331">
        <f t="shared" si="5"/>
        <v>4831765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4831765</v>
      </c>
      <c r="Q30" s="332">
        <v>4831765</v>
      </c>
      <c r="R30" s="332"/>
      <c r="S30" s="332">
        <v>0</v>
      </c>
    </row>
    <row r="31" spans="1:19" ht="54.75" customHeight="1">
      <c r="A31" s="179" t="s">
        <v>655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819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720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567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666" t="s">
        <v>183</v>
      </c>
      <c r="B35" s="666"/>
      <c r="C35" s="666"/>
      <c r="D35" s="337">
        <f>D15+D20+D28</f>
        <v>6090092</v>
      </c>
      <c r="E35" s="328" t="s">
        <v>203</v>
      </c>
      <c r="F35" s="337">
        <f aca="true" t="shared" si="8" ref="F35:S35">F15+F20+F28</f>
        <v>8868867</v>
      </c>
      <c r="G35" s="337">
        <f t="shared" si="8"/>
        <v>3432974</v>
      </c>
      <c r="H35" s="337">
        <f t="shared" si="8"/>
        <v>576342</v>
      </c>
      <c r="I35" s="337">
        <f t="shared" si="8"/>
        <v>224984</v>
      </c>
      <c r="J35" s="337">
        <f t="shared" si="8"/>
        <v>351358</v>
      </c>
      <c r="K35" s="337">
        <f t="shared" si="8"/>
        <v>2616290</v>
      </c>
      <c r="L35" s="337">
        <f t="shared" si="8"/>
        <v>134562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5435893</v>
      </c>
      <c r="Q35" s="337">
        <f t="shared" si="8"/>
        <v>5435893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5:C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765</v>
      </c>
    </row>
    <row r="2" spans="3:9" s="105" customFormat="1" ht="12" customHeight="1">
      <c r="C2" s="115"/>
      <c r="E2" s="115"/>
      <c r="G2" s="380" t="s">
        <v>835</v>
      </c>
      <c r="H2" s="365"/>
      <c r="I2" s="365"/>
    </row>
    <row r="3" spans="3:9" s="105" customFormat="1" ht="12" customHeight="1">
      <c r="C3" s="115"/>
      <c r="E3" s="115"/>
      <c r="G3" s="380" t="s">
        <v>750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832</v>
      </c>
      <c r="H4" s="363"/>
      <c r="I4" s="363"/>
    </row>
    <row r="5" spans="2:7" ht="26.25" customHeight="1">
      <c r="B5" s="652" t="s">
        <v>533</v>
      </c>
      <c r="C5" s="652"/>
      <c r="D5" s="652"/>
      <c r="E5" s="652"/>
      <c r="F5" s="652"/>
      <c r="G5" s="652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19" t="s">
        <v>204</v>
      </c>
      <c r="C7" s="722" t="s">
        <v>191</v>
      </c>
      <c r="D7" s="725" t="s">
        <v>192</v>
      </c>
      <c r="E7" s="722" t="s">
        <v>221</v>
      </c>
      <c r="F7" s="722" t="s">
        <v>270</v>
      </c>
      <c r="G7" s="722" t="s">
        <v>236</v>
      </c>
    </row>
    <row r="8" spans="2:7" ht="12.75" customHeight="1">
      <c r="B8" s="720"/>
      <c r="C8" s="723"/>
      <c r="D8" s="726"/>
      <c r="E8" s="723"/>
      <c r="F8" s="723"/>
      <c r="G8" s="723"/>
    </row>
    <row r="9" spans="2:7" ht="12.75" customHeight="1">
      <c r="B9" s="721"/>
      <c r="C9" s="724"/>
      <c r="D9" s="727"/>
      <c r="E9" s="724"/>
      <c r="F9" s="724"/>
      <c r="G9" s="724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59" t="s">
        <v>568</v>
      </c>
      <c r="F11" s="661"/>
      <c r="G11" s="190">
        <f>SUM(G14,G18,G20,G32,G33,G35,G16,G12)</f>
        <v>2978766</v>
      </c>
    </row>
    <row r="12" spans="2:7" ht="20.25" customHeight="1">
      <c r="B12" s="664">
        <v>1</v>
      </c>
      <c r="C12" s="705">
        <v>600</v>
      </c>
      <c r="D12" s="192">
        <v>60014</v>
      </c>
      <c r="E12" s="689" t="s">
        <v>812</v>
      </c>
      <c r="F12" s="717" t="s">
        <v>482</v>
      </c>
      <c r="G12" s="700">
        <v>50000</v>
      </c>
    </row>
    <row r="13" spans="2:7" ht="20.25" customHeight="1">
      <c r="B13" s="665"/>
      <c r="C13" s="714"/>
      <c r="D13" s="193" t="s">
        <v>173</v>
      </c>
      <c r="E13" s="699"/>
      <c r="F13" s="718"/>
      <c r="G13" s="702"/>
    </row>
    <row r="14" spans="2:7" ht="17.25" customHeight="1">
      <c r="B14" s="664">
        <v>2</v>
      </c>
      <c r="C14" s="705">
        <v>600</v>
      </c>
      <c r="D14" s="192">
        <v>60014</v>
      </c>
      <c r="E14" s="689" t="s">
        <v>480</v>
      </c>
      <c r="F14" s="717" t="s">
        <v>481</v>
      </c>
      <c r="G14" s="700">
        <v>150000</v>
      </c>
    </row>
    <row r="15" spans="2:7" ht="16.5" customHeight="1">
      <c r="B15" s="665"/>
      <c r="C15" s="714"/>
      <c r="D15" s="193" t="s">
        <v>173</v>
      </c>
      <c r="E15" s="699"/>
      <c r="F15" s="718"/>
      <c r="G15" s="702"/>
    </row>
    <row r="16" spans="2:7" ht="16.5" customHeight="1">
      <c r="B16" s="664">
        <v>3</v>
      </c>
      <c r="C16" s="705">
        <v>600</v>
      </c>
      <c r="D16" s="192">
        <v>60014</v>
      </c>
      <c r="E16" s="689" t="s">
        <v>699</v>
      </c>
      <c r="F16" s="664" t="s">
        <v>482</v>
      </c>
      <c r="G16" s="700">
        <v>69372</v>
      </c>
    </row>
    <row r="17" spans="2:7" ht="16.5" customHeight="1">
      <c r="B17" s="665"/>
      <c r="C17" s="714"/>
      <c r="D17" s="193" t="s">
        <v>705</v>
      </c>
      <c r="E17" s="699"/>
      <c r="F17" s="665"/>
      <c r="G17" s="702"/>
    </row>
    <row r="18" spans="2:7" ht="15.75" customHeight="1">
      <c r="B18" s="664">
        <v>4</v>
      </c>
      <c r="C18" s="705">
        <v>750</v>
      </c>
      <c r="D18" s="192">
        <v>75075</v>
      </c>
      <c r="E18" s="689" t="s">
        <v>713</v>
      </c>
      <c r="F18" s="717" t="s">
        <v>483</v>
      </c>
      <c r="G18" s="700">
        <v>99680</v>
      </c>
    </row>
    <row r="19" spans="2:7" ht="15.75">
      <c r="B19" s="665"/>
      <c r="C19" s="714"/>
      <c r="D19" s="193" t="s">
        <v>569</v>
      </c>
      <c r="E19" s="690"/>
      <c r="F19" s="728"/>
      <c r="G19" s="702"/>
    </row>
    <row r="20" spans="2:7" ht="18" customHeight="1">
      <c r="B20" s="664">
        <v>5</v>
      </c>
      <c r="C20" s="705">
        <v>852</v>
      </c>
      <c r="D20" s="191">
        <v>85201</v>
      </c>
      <c r="E20" s="689" t="s">
        <v>579</v>
      </c>
      <c r="F20" s="689" t="s">
        <v>573</v>
      </c>
      <c r="G20" s="700">
        <v>2325596</v>
      </c>
    </row>
    <row r="21" spans="2:9" ht="11.25" customHeight="1">
      <c r="B21" s="707"/>
      <c r="C21" s="714"/>
      <c r="D21" s="709" t="s">
        <v>176</v>
      </c>
      <c r="E21" s="699"/>
      <c r="F21" s="699"/>
      <c r="G21" s="701"/>
      <c r="I21" s="196"/>
    </row>
    <row r="22" spans="2:7" ht="9.75" customHeight="1">
      <c r="B22" s="707"/>
      <c r="C22" s="714"/>
      <c r="D22" s="709"/>
      <c r="E22" s="699"/>
      <c r="F22" s="699"/>
      <c r="G22" s="701"/>
    </row>
    <row r="23" spans="2:7" ht="8.25" customHeight="1">
      <c r="B23" s="707"/>
      <c r="C23" s="714"/>
      <c r="D23" s="709"/>
      <c r="E23" s="699"/>
      <c r="F23" s="699"/>
      <c r="G23" s="701"/>
    </row>
    <row r="24" spans="2:7" ht="7.5" customHeight="1">
      <c r="B24" s="707"/>
      <c r="C24" s="714"/>
      <c r="D24" s="709"/>
      <c r="E24" s="699"/>
      <c r="F24" s="699"/>
      <c r="G24" s="701"/>
    </row>
    <row r="25" spans="2:7" s="148" customFormat="1" ht="9.75" customHeight="1">
      <c r="B25" s="707"/>
      <c r="C25" s="714"/>
      <c r="D25" s="709"/>
      <c r="E25" s="699"/>
      <c r="F25" s="699"/>
      <c r="G25" s="701"/>
    </row>
    <row r="26" spans="2:7" ht="9.75" customHeight="1">
      <c r="B26" s="707"/>
      <c r="C26" s="714"/>
      <c r="D26" s="709"/>
      <c r="E26" s="699"/>
      <c r="F26" s="699"/>
      <c r="G26" s="701"/>
    </row>
    <row r="27" spans="2:7" ht="6" customHeight="1">
      <c r="B27" s="707"/>
      <c r="C27" s="714"/>
      <c r="D27" s="709"/>
      <c r="E27" s="699"/>
      <c r="F27" s="699"/>
      <c r="G27" s="701"/>
    </row>
    <row r="28" spans="2:7" ht="4.5" customHeight="1">
      <c r="B28" s="665"/>
      <c r="C28" s="706"/>
      <c r="D28" s="710"/>
      <c r="E28" s="690"/>
      <c r="F28" s="690"/>
      <c r="G28" s="702"/>
    </row>
    <row r="29" spans="2:7" s="99" customFormat="1" ht="42.75" customHeight="1">
      <c r="B29" s="708">
        <v>6</v>
      </c>
      <c r="C29" s="711">
        <v>852</v>
      </c>
      <c r="D29" s="191">
        <v>85204</v>
      </c>
      <c r="E29" s="687" t="s">
        <v>575</v>
      </c>
      <c r="F29" s="689" t="s">
        <v>576</v>
      </c>
      <c r="G29" s="700">
        <v>110998</v>
      </c>
    </row>
    <row r="30" spans="2:7" s="99" customFormat="1" ht="23.25" customHeight="1">
      <c r="B30" s="709"/>
      <c r="C30" s="712"/>
      <c r="D30" s="183" t="s">
        <v>173</v>
      </c>
      <c r="E30" s="688"/>
      <c r="F30" s="690"/>
      <c r="G30" s="702"/>
    </row>
    <row r="31" spans="1:7" ht="67.5" customHeight="1">
      <c r="A31" s="23"/>
      <c r="B31" s="710"/>
      <c r="C31" s="713"/>
      <c r="D31" s="176" t="s">
        <v>176</v>
      </c>
      <c r="E31" s="197" t="s">
        <v>574</v>
      </c>
      <c r="F31" s="180" t="s">
        <v>577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64">
        <v>7</v>
      </c>
      <c r="C33" s="705">
        <v>900</v>
      </c>
      <c r="D33" s="191">
        <v>90019</v>
      </c>
      <c r="E33" s="689" t="s">
        <v>570</v>
      </c>
      <c r="F33" s="694" t="s">
        <v>578</v>
      </c>
      <c r="G33" s="700">
        <v>20000</v>
      </c>
    </row>
    <row r="34" spans="2:7" ht="18" customHeight="1">
      <c r="B34" s="665"/>
      <c r="C34" s="706"/>
      <c r="D34" s="183" t="s">
        <v>571</v>
      </c>
      <c r="E34" s="690"/>
      <c r="F34" s="695"/>
      <c r="G34" s="702"/>
    </row>
    <row r="35" spans="2:7" ht="23.25" customHeight="1">
      <c r="B35" s="703">
        <v>8</v>
      </c>
      <c r="C35" s="705">
        <v>921</v>
      </c>
      <c r="D35" s="192">
        <v>92116</v>
      </c>
      <c r="E35" s="715" t="s">
        <v>484</v>
      </c>
      <c r="F35" s="664" t="s">
        <v>482</v>
      </c>
      <c r="G35" s="700">
        <v>24000</v>
      </c>
    </row>
    <row r="36" spans="2:7" ht="15.75">
      <c r="B36" s="704"/>
      <c r="C36" s="706"/>
      <c r="D36" s="193" t="s">
        <v>173</v>
      </c>
      <c r="E36" s="716"/>
      <c r="F36" s="665"/>
      <c r="G36" s="702"/>
    </row>
    <row r="37" spans="2:7" ht="18.75" customHeight="1">
      <c r="B37" s="187" t="s">
        <v>229</v>
      </c>
      <c r="C37" s="188"/>
      <c r="D37" s="189"/>
      <c r="E37" s="659" t="s">
        <v>572</v>
      </c>
      <c r="F37" s="661"/>
      <c r="G37" s="195">
        <f>SUM(G38)</f>
        <v>1000</v>
      </c>
    </row>
    <row r="38" spans="2:7" ht="18.75" customHeight="1">
      <c r="B38" s="664">
        <v>1</v>
      </c>
      <c r="C38" s="705">
        <v>754</v>
      </c>
      <c r="D38" s="192">
        <v>75412</v>
      </c>
      <c r="E38" s="689" t="s">
        <v>806</v>
      </c>
      <c r="F38" s="694" t="s">
        <v>807</v>
      </c>
      <c r="G38" s="700">
        <v>1000</v>
      </c>
    </row>
    <row r="39" spans="2:7" ht="18.75" customHeight="1">
      <c r="B39" s="665"/>
      <c r="C39" s="714"/>
      <c r="D39" s="193" t="s">
        <v>805</v>
      </c>
      <c r="E39" s="690"/>
      <c r="F39" s="695"/>
      <c r="G39" s="702"/>
    </row>
    <row r="40" spans="2:7" ht="18.75">
      <c r="B40" s="696" t="s">
        <v>445</v>
      </c>
      <c r="C40" s="697"/>
      <c r="D40" s="697"/>
      <c r="E40" s="698"/>
      <c r="F40" s="235"/>
      <c r="G40" s="236">
        <f>SUM(G11,G37)</f>
        <v>2979766</v>
      </c>
    </row>
  </sheetData>
  <sheetProtection/>
  <mergeCells count="56"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  <mergeCell ref="B5:G5"/>
    <mergeCell ref="B7:B9"/>
    <mergeCell ref="C7:C9"/>
    <mergeCell ref="D7:D9"/>
    <mergeCell ref="E7:E9"/>
    <mergeCell ref="F7:F9"/>
    <mergeCell ref="G7:G9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665</v>
      </c>
    </row>
    <row r="2" s="105" customFormat="1" ht="12" customHeight="1">
      <c r="C2" s="100" t="s">
        <v>716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717</v>
      </c>
      <c r="D4" s="110"/>
    </row>
    <row r="5" spans="1:3" ht="18.75">
      <c r="A5" s="267"/>
      <c r="B5" s="268" t="s">
        <v>666</v>
      </c>
      <c r="C5" s="269"/>
    </row>
    <row r="6" spans="1:3" ht="18.75">
      <c r="A6" s="268" t="s">
        <v>667</v>
      </c>
      <c r="B6" s="268"/>
      <c r="C6" s="269"/>
    </row>
    <row r="7" spans="1:3" ht="18.75">
      <c r="A7" s="267"/>
      <c r="B7" s="268" t="s">
        <v>668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669</v>
      </c>
      <c r="B9" s="273" t="s">
        <v>199</v>
      </c>
      <c r="C9" s="273" t="s">
        <v>670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671</v>
      </c>
      <c r="C11" s="277">
        <f>SUM(C12:C15)</f>
        <v>4711499</v>
      </c>
    </row>
    <row r="12" spans="1:5" ht="18.75">
      <c r="A12" s="278"/>
      <c r="B12" s="279" t="s">
        <v>672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673</v>
      </c>
      <c r="C13" s="280">
        <f>SUM(1!G98,1!G107,)</f>
        <v>1500</v>
      </c>
      <c r="E13" s="281"/>
    </row>
    <row r="14" spans="1:3" ht="18.75">
      <c r="A14" s="278"/>
      <c r="B14" s="279" t="s">
        <v>674</v>
      </c>
      <c r="C14" s="280">
        <f>SUM(1!F19,1!F32,1!F93,1!F138,1!F148,1!F154,)</f>
        <v>345286</v>
      </c>
    </row>
    <row r="15" spans="1:3" ht="33">
      <c r="A15" s="278"/>
      <c r="B15" s="282" t="s">
        <v>675</v>
      </c>
      <c r="C15" s="283">
        <f>SUM(1!F80)</f>
        <v>150000</v>
      </c>
    </row>
    <row r="16" spans="1:3" ht="18.75">
      <c r="A16" s="275" t="s">
        <v>229</v>
      </c>
      <c r="B16" s="276" t="s">
        <v>676</v>
      </c>
      <c r="C16" s="284">
        <f>SUM(C17:C18)</f>
        <v>10107408</v>
      </c>
    </row>
    <row r="17" spans="1:3" ht="33">
      <c r="A17" s="278"/>
      <c r="B17" s="285" t="s">
        <v>677</v>
      </c>
      <c r="C17" s="280">
        <f>SUM(1!F72)</f>
        <v>9807408</v>
      </c>
    </row>
    <row r="18" spans="1:3" ht="33">
      <c r="A18" s="278"/>
      <c r="B18" s="286" t="s">
        <v>678</v>
      </c>
      <c r="C18" s="280">
        <f>SUM(1!F73)</f>
        <v>300000</v>
      </c>
    </row>
    <row r="19" spans="1:3" ht="18.75">
      <c r="A19" s="287" t="s">
        <v>679</v>
      </c>
      <c r="B19" s="288" t="s">
        <v>680</v>
      </c>
      <c r="C19" s="277">
        <f>C20+C21+C22</f>
        <v>48999727</v>
      </c>
    </row>
    <row r="20" spans="1:3" ht="18.75">
      <c r="A20" s="289"/>
      <c r="B20" s="290" t="s">
        <v>681</v>
      </c>
      <c r="C20" s="280">
        <f>SUM(1!F76)</f>
        <v>40088666</v>
      </c>
    </row>
    <row r="21" spans="1:3" ht="18.75">
      <c r="A21" s="289"/>
      <c r="B21" s="290" t="s">
        <v>682</v>
      </c>
      <c r="C21" s="280">
        <f>SUM(1!F78)</f>
        <v>7242157</v>
      </c>
    </row>
    <row r="22" spans="1:3" ht="18.75">
      <c r="A22" s="291"/>
      <c r="B22" s="290" t="s">
        <v>683</v>
      </c>
      <c r="C22" s="280">
        <f>SUM(1!F82)</f>
        <v>1668904</v>
      </c>
    </row>
    <row r="23" spans="1:3" ht="18.75">
      <c r="A23" s="292" t="s">
        <v>684</v>
      </c>
      <c r="B23" s="293" t="s">
        <v>685</v>
      </c>
      <c r="C23" s="294">
        <f>SUM(1!F141)</f>
        <v>1478100</v>
      </c>
    </row>
    <row r="24" spans="1:3" ht="18.75">
      <c r="A24" s="292" t="s">
        <v>686</v>
      </c>
      <c r="B24" s="295" t="s">
        <v>687</v>
      </c>
      <c r="C24" s="277">
        <f>SUM(C25:C31)</f>
        <v>20920108</v>
      </c>
    </row>
    <row r="25" spans="1:3" ht="47.25" customHeight="1">
      <c r="A25" s="296"/>
      <c r="B25" s="297" t="s">
        <v>688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689</v>
      </c>
      <c r="C26" s="300">
        <f>SUM(1!F115,)</f>
        <v>613025</v>
      </c>
    </row>
    <row r="27" spans="1:6" ht="38.25">
      <c r="A27" s="296"/>
      <c r="B27" s="301" t="s">
        <v>690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691</v>
      </c>
      <c r="C28" s="302">
        <f>SUM(1!G27)</f>
        <v>4200000</v>
      </c>
      <c r="E28" s="281"/>
    </row>
    <row r="29" spans="1:3" ht="38.25">
      <c r="A29" s="303"/>
      <c r="B29" s="301" t="s">
        <v>692</v>
      </c>
      <c r="C29" s="302">
        <f>SUM(1!F61)</f>
        <v>31000</v>
      </c>
    </row>
    <row r="30" spans="1:3" ht="25.5">
      <c r="A30" s="303"/>
      <c r="B30" s="304" t="s">
        <v>693</v>
      </c>
      <c r="C30" s="302">
        <f>SUM(1!F23)</f>
        <v>36391</v>
      </c>
    </row>
    <row r="31" spans="1:3" ht="38.25">
      <c r="A31" s="305"/>
      <c r="B31" s="306" t="s">
        <v>694</v>
      </c>
      <c r="C31" s="302">
        <f>SUM(1!G25,1!G26,)</f>
        <v>4734756</v>
      </c>
    </row>
    <row r="32" spans="1:3" ht="18.75">
      <c r="A32" s="292" t="s">
        <v>695</v>
      </c>
      <c r="B32" s="295" t="s">
        <v>696</v>
      </c>
      <c r="C32" s="277">
        <f>SUM(C33:C35)</f>
        <v>4590541</v>
      </c>
    </row>
    <row r="33" spans="1:3" ht="25.5">
      <c r="A33" s="296"/>
      <c r="B33" s="301" t="s">
        <v>697</v>
      </c>
      <c r="C33" s="302">
        <f>SUM(1!F96)</f>
        <v>97670</v>
      </c>
    </row>
    <row r="34" spans="1:5" ht="51">
      <c r="A34" s="296"/>
      <c r="B34" s="301" t="s">
        <v>712</v>
      </c>
      <c r="C34" s="302">
        <f>SUM(1!G24,1!G49,1!G90,)</f>
        <v>3652506</v>
      </c>
      <c r="E34" s="281"/>
    </row>
    <row r="35" spans="1:3" ht="25.5">
      <c r="A35" s="296"/>
      <c r="B35" s="301" t="s">
        <v>698</v>
      </c>
      <c r="C35" s="302">
        <f>SUM(1!F143:F144)</f>
        <v>840365</v>
      </c>
    </row>
    <row r="36" spans="1:3" ht="15.75">
      <c r="A36" s="389" t="s">
        <v>445</v>
      </c>
      <c r="B36" s="389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716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717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2" t="s">
        <v>500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1" t="s">
        <v>191</v>
      </c>
      <c r="B8" s="391" t="s">
        <v>192</v>
      </c>
      <c r="C8" s="391" t="s">
        <v>193</v>
      </c>
      <c r="D8" s="391" t="s">
        <v>199</v>
      </c>
      <c r="E8" s="391" t="s">
        <v>485</v>
      </c>
      <c r="F8" s="391" t="s">
        <v>486</v>
      </c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</row>
    <row r="9" spans="1:18" s="320" customFormat="1" ht="11.25">
      <c r="A9" s="391"/>
      <c r="B9" s="391"/>
      <c r="C9" s="391"/>
      <c r="D9" s="391"/>
      <c r="E9" s="391"/>
      <c r="F9" s="391" t="s">
        <v>487</v>
      </c>
      <c r="G9" s="391" t="s">
        <v>213</v>
      </c>
      <c r="H9" s="391"/>
      <c r="I9" s="391"/>
      <c r="J9" s="391"/>
      <c r="K9" s="391"/>
      <c r="L9" s="391"/>
      <c r="M9" s="391"/>
      <c r="N9" s="391"/>
      <c r="O9" s="391" t="s">
        <v>488</v>
      </c>
      <c r="P9" s="391" t="s">
        <v>213</v>
      </c>
      <c r="Q9" s="391"/>
      <c r="R9" s="391"/>
    </row>
    <row r="10" spans="1:18" s="320" customFormat="1" ht="11.25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 t="s">
        <v>489</v>
      </c>
      <c r="Q10" s="391" t="s">
        <v>195</v>
      </c>
      <c r="R10" s="391" t="s">
        <v>490</v>
      </c>
    </row>
    <row r="11" spans="1:18" s="320" customFormat="1" ht="11.25">
      <c r="A11" s="391"/>
      <c r="B11" s="391"/>
      <c r="C11" s="391"/>
      <c r="D11" s="391"/>
      <c r="E11" s="391"/>
      <c r="F11" s="391"/>
      <c r="G11" s="391" t="s">
        <v>491</v>
      </c>
      <c r="H11" s="391" t="s">
        <v>213</v>
      </c>
      <c r="I11" s="391"/>
      <c r="J11" s="391" t="s">
        <v>492</v>
      </c>
      <c r="K11" s="391" t="s">
        <v>711</v>
      </c>
      <c r="L11" s="391" t="s">
        <v>623</v>
      </c>
      <c r="M11" s="391" t="s">
        <v>493</v>
      </c>
      <c r="N11" s="391" t="s">
        <v>494</v>
      </c>
      <c r="O11" s="391"/>
      <c r="P11" s="391"/>
      <c r="Q11" s="391"/>
      <c r="R11" s="391"/>
    </row>
    <row r="12" spans="1:18" s="320" customFormat="1" ht="11.25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 t="s">
        <v>495</v>
      </c>
      <c r="R12" s="391"/>
    </row>
    <row r="13" spans="1:18" s="320" customFormat="1" ht="99" customHeight="1">
      <c r="A13" s="391"/>
      <c r="B13" s="391"/>
      <c r="C13" s="391"/>
      <c r="D13" s="391"/>
      <c r="E13" s="391"/>
      <c r="F13" s="391"/>
      <c r="G13" s="391"/>
      <c r="H13" s="316" t="s">
        <v>496</v>
      </c>
      <c r="I13" s="316" t="s">
        <v>0</v>
      </c>
      <c r="J13" s="391"/>
      <c r="K13" s="391"/>
      <c r="L13" s="391"/>
      <c r="M13" s="391"/>
      <c r="N13" s="391"/>
      <c r="O13" s="391"/>
      <c r="P13" s="391"/>
      <c r="Q13" s="391"/>
      <c r="R13" s="391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624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625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626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706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625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625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556</v>
      </c>
      <c r="B114" s="323"/>
      <c r="C114" s="323"/>
      <c r="D114" s="324" t="s">
        <v>557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558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626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624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625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714</v>
      </c>
      <c r="D150" s="325" t="s">
        <v>715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627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624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625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628</v>
      </c>
      <c r="D207" s="325" t="s">
        <v>629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625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630</v>
      </c>
      <c r="D233" s="325" t="s">
        <v>631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625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624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625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630</v>
      </c>
      <c r="D266" s="325" t="s">
        <v>631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625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626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625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625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632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633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634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635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636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625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637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625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630</v>
      </c>
      <c r="D358" s="325" t="s">
        <v>631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625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624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625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625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630</v>
      </c>
      <c r="D448" s="325" t="s">
        <v>631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625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624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625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624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625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707</v>
      </c>
      <c r="D523" s="325" t="s">
        <v>708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625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625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638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639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640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641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642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643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644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645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646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647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648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630</v>
      </c>
      <c r="D599" s="325" t="s">
        <v>631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624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625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630</v>
      </c>
      <c r="D631" s="325" t="s">
        <v>631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649</v>
      </c>
      <c r="D640" s="325" t="s">
        <v>650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709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710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0" t="s">
        <v>108</v>
      </c>
      <c r="B655" s="390"/>
      <c r="C655" s="390"/>
      <c r="D655" s="390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  <mergeCell ref="B8:B13"/>
    <mergeCell ref="L11:L13"/>
    <mergeCell ref="M11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9" t="s">
        <v>828</v>
      </c>
      <c r="E3" s="358"/>
      <c r="F3" s="358"/>
    </row>
    <row r="4" spans="4:6" s="111" customFormat="1" ht="12">
      <c r="D4" s="379" t="s">
        <v>272</v>
      </c>
      <c r="E4" s="344"/>
      <c r="F4" s="344"/>
    </row>
    <row r="5" spans="4:6" s="111" customFormat="1" ht="12">
      <c r="D5" s="363" t="s">
        <v>829</v>
      </c>
      <c r="E5" s="149"/>
      <c r="F5" s="149"/>
    </row>
    <row r="6" ht="12.75">
      <c r="D6" s="26"/>
    </row>
    <row r="7" spans="1:4" ht="15" customHeight="1">
      <c r="A7" s="395" t="s">
        <v>515</v>
      </c>
      <c r="B7" s="395"/>
      <c r="C7" s="395"/>
      <c r="D7" s="395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6" t="s">
        <v>204</v>
      </c>
      <c r="B10" s="396" t="s">
        <v>194</v>
      </c>
      <c r="C10" s="397" t="s">
        <v>238</v>
      </c>
      <c r="D10" s="397" t="s">
        <v>516</v>
      </c>
    </row>
    <row r="11" spans="1:4" ht="15" customHeight="1">
      <c r="A11" s="396"/>
      <c r="B11" s="396"/>
      <c r="C11" s="396"/>
      <c r="D11" s="397"/>
    </row>
    <row r="12" spans="1:4" ht="15.75" customHeight="1">
      <c r="A12" s="396"/>
      <c r="B12" s="396"/>
      <c r="C12" s="396"/>
      <c r="D12" s="397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4" t="s">
        <v>239</v>
      </c>
      <c r="B14" s="394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747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4" t="s">
        <v>259</v>
      </c>
      <c r="B24" s="394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3"/>
      <c r="B34" s="393"/>
      <c r="C34" s="393"/>
      <c r="D34" s="393"/>
      <c r="E34" s="393"/>
      <c r="F34" s="42"/>
    </row>
    <row r="35" spans="1:6" ht="22.5" customHeight="1">
      <c r="A35" s="393"/>
      <c r="B35" s="393"/>
      <c r="C35" s="393"/>
      <c r="D35" s="393"/>
      <c r="E35" s="393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809</v>
      </c>
      <c r="L1" s="102"/>
      <c r="M1" s="103"/>
    </row>
    <row r="2" spans="11:13" s="111" customFormat="1" ht="12" customHeight="1">
      <c r="K2" s="379" t="s">
        <v>828</v>
      </c>
      <c r="L2" s="364"/>
      <c r="M2" s="364"/>
    </row>
    <row r="3" spans="11:13" s="111" customFormat="1" ht="12" customHeight="1">
      <c r="K3" s="379" t="s">
        <v>272</v>
      </c>
      <c r="L3" s="364"/>
      <c r="M3" s="364"/>
    </row>
    <row r="4" spans="11:13" s="111" customFormat="1" ht="12" customHeight="1">
      <c r="K4" s="363" t="s">
        <v>829</v>
      </c>
      <c r="L4" s="363"/>
      <c r="M4" s="363"/>
    </row>
    <row r="5" spans="1:13" ht="18.75">
      <c r="A5" s="465" t="s">
        <v>501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5" t="s">
        <v>204</v>
      </c>
      <c r="B7" s="457" t="s">
        <v>191</v>
      </c>
      <c r="C7" s="457" t="s">
        <v>201</v>
      </c>
      <c r="D7" s="440" t="s">
        <v>502</v>
      </c>
      <c r="E7" s="440" t="s">
        <v>205</v>
      </c>
      <c r="F7" s="442" t="s">
        <v>212</v>
      </c>
      <c r="G7" s="442"/>
      <c r="H7" s="442"/>
      <c r="I7" s="442"/>
      <c r="J7" s="442"/>
      <c r="K7" s="442"/>
      <c r="L7" s="442"/>
      <c r="M7" s="449" t="s">
        <v>206</v>
      </c>
    </row>
    <row r="8" spans="1:13" ht="12.75" customHeight="1">
      <c r="A8" s="455"/>
      <c r="B8" s="457"/>
      <c r="C8" s="457"/>
      <c r="D8" s="440"/>
      <c r="E8" s="440"/>
      <c r="F8" s="442" t="s">
        <v>503</v>
      </c>
      <c r="G8" s="440" t="s">
        <v>200</v>
      </c>
      <c r="H8" s="440"/>
      <c r="I8" s="440"/>
      <c r="J8" s="440"/>
      <c r="K8" s="440"/>
      <c r="L8" s="440"/>
      <c r="M8" s="449"/>
    </row>
    <row r="9" spans="1:13" ht="12.75" customHeight="1">
      <c r="A9" s="455"/>
      <c r="B9" s="457"/>
      <c r="C9" s="457"/>
      <c r="D9" s="440"/>
      <c r="E9" s="440"/>
      <c r="F9" s="442"/>
      <c r="G9" s="440" t="s">
        <v>216</v>
      </c>
      <c r="H9" s="451" t="s">
        <v>214</v>
      </c>
      <c r="I9" s="241" t="s">
        <v>499</v>
      </c>
      <c r="J9" s="440" t="s">
        <v>155</v>
      </c>
      <c r="K9" s="440"/>
      <c r="L9" s="449" t="s">
        <v>215</v>
      </c>
      <c r="M9" s="449"/>
    </row>
    <row r="10" spans="1:13" ht="12.75" customHeight="1">
      <c r="A10" s="455"/>
      <c r="B10" s="457"/>
      <c r="C10" s="457"/>
      <c r="D10" s="440"/>
      <c r="E10" s="440"/>
      <c r="F10" s="442"/>
      <c r="G10" s="440"/>
      <c r="H10" s="451"/>
      <c r="I10" s="453" t="s">
        <v>504</v>
      </c>
      <c r="J10" s="442"/>
      <c r="K10" s="440"/>
      <c r="L10" s="449"/>
      <c r="M10" s="449"/>
    </row>
    <row r="11" spans="1:13" ht="73.5" customHeight="1">
      <c r="A11" s="456"/>
      <c r="B11" s="458"/>
      <c r="C11" s="458"/>
      <c r="D11" s="441"/>
      <c r="E11" s="441"/>
      <c r="F11" s="459"/>
      <c r="G11" s="441"/>
      <c r="H11" s="452"/>
      <c r="I11" s="454"/>
      <c r="J11" s="459"/>
      <c r="K11" s="441"/>
      <c r="L11" s="450"/>
      <c r="M11" s="45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60">
        <v>9</v>
      </c>
      <c r="K12" s="460"/>
      <c r="L12" s="163">
        <v>10</v>
      </c>
      <c r="M12" s="163">
        <v>11</v>
      </c>
    </row>
    <row r="13" spans="1:13" ht="10.5" customHeight="1">
      <c r="A13" s="466" t="s">
        <v>381</v>
      </c>
      <c r="B13" s="467">
        <v>600</v>
      </c>
      <c r="C13" s="467">
        <v>60014</v>
      </c>
      <c r="D13" s="443" t="s">
        <v>610</v>
      </c>
      <c r="E13" s="461">
        <v>300000</v>
      </c>
      <c r="F13" s="461">
        <f>SUM(G13+H13+K13+K14+K15+K16+L13)</f>
        <v>150000</v>
      </c>
      <c r="G13" s="461">
        <v>150000</v>
      </c>
      <c r="H13" s="461"/>
      <c r="I13" s="398"/>
      <c r="J13" s="118" t="s">
        <v>156</v>
      </c>
      <c r="K13" s="119"/>
      <c r="L13" s="463">
        <v>0</v>
      </c>
      <c r="M13" s="404" t="s">
        <v>154</v>
      </c>
    </row>
    <row r="14" spans="1:13" ht="10.5" customHeight="1">
      <c r="A14" s="466"/>
      <c r="B14" s="467"/>
      <c r="C14" s="467"/>
      <c r="D14" s="444"/>
      <c r="E14" s="421"/>
      <c r="F14" s="421"/>
      <c r="G14" s="421"/>
      <c r="H14" s="421"/>
      <c r="I14" s="399"/>
      <c r="J14" s="118" t="s">
        <v>158</v>
      </c>
      <c r="K14" s="119">
        <v>0</v>
      </c>
      <c r="L14" s="402"/>
      <c r="M14" s="404"/>
    </row>
    <row r="15" spans="1:13" ht="9.75" customHeight="1">
      <c r="A15" s="466"/>
      <c r="B15" s="467"/>
      <c r="C15" s="467"/>
      <c r="D15" s="444"/>
      <c r="E15" s="421"/>
      <c r="F15" s="421"/>
      <c r="G15" s="421"/>
      <c r="H15" s="421"/>
      <c r="I15" s="399"/>
      <c r="J15" s="118" t="s">
        <v>159</v>
      </c>
      <c r="K15" s="119">
        <v>0</v>
      </c>
      <c r="L15" s="402"/>
      <c r="M15" s="404"/>
    </row>
    <row r="16" spans="1:13" ht="9" customHeight="1">
      <c r="A16" s="466"/>
      <c r="B16" s="467"/>
      <c r="C16" s="467"/>
      <c r="D16" s="426"/>
      <c r="E16" s="462"/>
      <c r="F16" s="462"/>
      <c r="G16" s="462"/>
      <c r="H16" s="462"/>
      <c r="I16" s="399"/>
      <c r="J16" s="118" t="s">
        <v>160</v>
      </c>
      <c r="K16" s="119">
        <v>0</v>
      </c>
      <c r="L16" s="464"/>
      <c r="M16" s="404"/>
    </row>
    <row r="17" spans="1:13" ht="12.75">
      <c r="A17" s="466"/>
      <c r="B17" s="467"/>
      <c r="C17" s="467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05">
        <f>SUM(K13:K16)</f>
        <v>0</v>
      </c>
      <c r="K17" s="412"/>
      <c r="L17" s="215">
        <f>SUM(L13)</f>
        <v>0</v>
      </c>
      <c r="M17" s="404"/>
    </row>
    <row r="18" spans="1:13" ht="11.25" customHeight="1">
      <c r="A18" s="466"/>
      <c r="B18" s="467"/>
      <c r="C18" s="467"/>
      <c r="D18" s="213" t="s">
        <v>511</v>
      </c>
      <c r="E18" s="212"/>
      <c r="F18" s="212"/>
      <c r="G18" s="212"/>
      <c r="H18" s="212"/>
      <c r="I18" s="212"/>
      <c r="J18" s="405"/>
      <c r="K18" s="412"/>
      <c r="L18" s="215"/>
      <c r="M18" s="404"/>
    </row>
    <row r="19" spans="1:13" ht="10.5" customHeight="1">
      <c r="A19" s="466" t="s">
        <v>146</v>
      </c>
      <c r="B19" s="467">
        <v>600</v>
      </c>
      <c r="C19" s="467">
        <v>60014</v>
      </c>
      <c r="D19" s="443" t="s">
        <v>738</v>
      </c>
      <c r="E19" s="461">
        <v>3408706</v>
      </c>
      <c r="F19" s="461">
        <f>SUM(G19+H19+K19+K20+K21+K22+L19)</f>
        <v>958706</v>
      </c>
      <c r="G19" s="461">
        <v>958706</v>
      </c>
      <c r="H19" s="461"/>
      <c r="I19" s="398"/>
      <c r="J19" s="118" t="s">
        <v>156</v>
      </c>
      <c r="K19" s="119"/>
      <c r="L19" s="463">
        <v>0</v>
      </c>
      <c r="M19" s="404" t="s">
        <v>157</v>
      </c>
    </row>
    <row r="20" spans="1:13" ht="12.75">
      <c r="A20" s="466"/>
      <c r="B20" s="467"/>
      <c r="C20" s="467"/>
      <c r="D20" s="444"/>
      <c r="E20" s="421"/>
      <c r="F20" s="421"/>
      <c r="G20" s="421"/>
      <c r="H20" s="421"/>
      <c r="I20" s="399"/>
      <c r="J20" s="118" t="s">
        <v>158</v>
      </c>
      <c r="K20" s="119">
        <v>0</v>
      </c>
      <c r="L20" s="402"/>
      <c r="M20" s="404"/>
    </row>
    <row r="21" spans="1:13" ht="12.75">
      <c r="A21" s="466"/>
      <c r="B21" s="467"/>
      <c r="C21" s="467"/>
      <c r="D21" s="444"/>
      <c r="E21" s="421"/>
      <c r="F21" s="421"/>
      <c r="G21" s="421"/>
      <c r="H21" s="421"/>
      <c r="I21" s="399"/>
      <c r="J21" s="118" t="s">
        <v>159</v>
      </c>
      <c r="K21" s="119">
        <v>0</v>
      </c>
      <c r="L21" s="402"/>
      <c r="M21" s="404"/>
    </row>
    <row r="22" spans="1:13" ht="11.25" customHeight="1">
      <c r="A22" s="466"/>
      <c r="B22" s="467"/>
      <c r="C22" s="467"/>
      <c r="D22" s="426"/>
      <c r="E22" s="462"/>
      <c r="F22" s="462"/>
      <c r="G22" s="462"/>
      <c r="H22" s="462"/>
      <c r="I22" s="399"/>
      <c r="J22" s="118" t="s">
        <v>160</v>
      </c>
      <c r="K22" s="119">
        <v>0</v>
      </c>
      <c r="L22" s="464"/>
      <c r="M22" s="404"/>
    </row>
    <row r="23" spans="1:13" ht="12.75">
      <c r="A23" s="466"/>
      <c r="B23" s="467"/>
      <c r="C23" s="467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05">
        <f>SUM(K19:K22)</f>
        <v>0</v>
      </c>
      <c r="K23" s="412"/>
      <c r="L23" s="215">
        <f>SUM(L19)</f>
        <v>0</v>
      </c>
      <c r="M23" s="404"/>
    </row>
    <row r="24" spans="1:13" ht="12.75">
      <c r="A24" s="466"/>
      <c r="B24" s="467"/>
      <c r="C24" s="467"/>
      <c r="D24" s="213" t="s">
        <v>511</v>
      </c>
      <c r="E24" s="212"/>
      <c r="F24" s="212"/>
      <c r="G24" s="212"/>
      <c r="H24" s="212"/>
      <c r="I24" s="212"/>
      <c r="J24" s="405"/>
      <c r="K24" s="412"/>
      <c r="L24" s="215"/>
      <c r="M24" s="404"/>
    </row>
    <row r="25" spans="1:13" ht="9.75" customHeight="1">
      <c r="A25" s="466" t="s">
        <v>131</v>
      </c>
      <c r="B25" s="467">
        <v>600</v>
      </c>
      <c r="C25" s="467">
        <v>60014</v>
      </c>
      <c r="D25" s="443" t="s">
        <v>739</v>
      </c>
      <c r="E25" s="461">
        <v>2701000</v>
      </c>
      <c r="F25" s="461">
        <f>SUM(G25+H25+K25+K26+K27+K28+L25)</f>
        <v>876000</v>
      </c>
      <c r="G25" s="461">
        <v>876000</v>
      </c>
      <c r="H25" s="461"/>
      <c r="I25" s="398"/>
      <c r="J25" s="118" t="s">
        <v>156</v>
      </c>
      <c r="K25" s="119"/>
      <c r="L25" s="463">
        <v>0</v>
      </c>
      <c r="M25" s="404" t="s">
        <v>157</v>
      </c>
    </row>
    <row r="26" spans="1:13" ht="11.25" customHeight="1">
      <c r="A26" s="466"/>
      <c r="B26" s="467"/>
      <c r="C26" s="467"/>
      <c r="D26" s="444"/>
      <c r="E26" s="421"/>
      <c r="F26" s="421"/>
      <c r="G26" s="421"/>
      <c r="H26" s="421"/>
      <c r="I26" s="399"/>
      <c r="J26" s="118" t="s">
        <v>158</v>
      </c>
      <c r="K26" s="119">
        <v>0</v>
      </c>
      <c r="L26" s="402"/>
      <c r="M26" s="404"/>
    </row>
    <row r="27" spans="1:13" ht="9.75" customHeight="1">
      <c r="A27" s="466"/>
      <c r="B27" s="467"/>
      <c r="C27" s="467"/>
      <c r="D27" s="444"/>
      <c r="E27" s="421"/>
      <c r="F27" s="421"/>
      <c r="G27" s="421"/>
      <c r="H27" s="421"/>
      <c r="I27" s="399"/>
      <c r="J27" s="118" t="s">
        <v>159</v>
      </c>
      <c r="K27" s="119">
        <v>0</v>
      </c>
      <c r="L27" s="402"/>
      <c r="M27" s="404"/>
    </row>
    <row r="28" spans="1:13" ht="9.75" customHeight="1">
      <c r="A28" s="466"/>
      <c r="B28" s="467"/>
      <c r="C28" s="467"/>
      <c r="D28" s="426"/>
      <c r="E28" s="462"/>
      <c r="F28" s="462"/>
      <c r="G28" s="462"/>
      <c r="H28" s="462"/>
      <c r="I28" s="399"/>
      <c r="J28" s="118" t="s">
        <v>160</v>
      </c>
      <c r="K28" s="119">
        <v>0</v>
      </c>
      <c r="L28" s="464"/>
      <c r="M28" s="404"/>
    </row>
    <row r="29" spans="1:13" ht="12.75">
      <c r="A29" s="466"/>
      <c r="B29" s="467"/>
      <c r="C29" s="467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05">
        <f>SUM(K25:K28)</f>
        <v>0</v>
      </c>
      <c r="K29" s="412"/>
      <c r="L29" s="215">
        <f>SUM(L25)</f>
        <v>0</v>
      </c>
      <c r="M29" s="404"/>
    </row>
    <row r="30" spans="1:13" ht="12.75">
      <c r="A30" s="466"/>
      <c r="B30" s="467"/>
      <c r="C30" s="467"/>
      <c r="D30" s="213" t="s">
        <v>511</v>
      </c>
      <c r="E30" s="212"/>
      <c r="F30" s="212"/>
      <c r="G30" s="212"/>
      <c r="H30" s="212"/>
      <c r="I30" s="212"/>
      <c r="J30" s="405"/>
      <c r="K30" s="412"/>
      <c r="L30" s="215"/>
      <c r="M30" s="404"/>
    </row>
    <row r="31" spans="1:13" ht="8.25" customHeight="1">
      <c r="A31" s="466" t="s">
        <v>382</v>
      </c>
      <c r="B31" s="467">
        <v>600</v>
      </c>
      <c r="C31" s="467">
        <v>60014</v>
      </c>
      <c r="D31" s="443" t="s">
        <v>740</v>
      </c>
      <c r="E31" s="461">
        <v>320000</v>
      </c>
      <c r="F31" s="461">
        <f>SUM(G31+H31+K31+K32+K33+K34+L31)</f>
        <v>100000</v>
      </c>
      <c r="G31" s="461">
        <v>100000</v>
      </c>
      <c r="H31" s="461"/>
      <c r="I31" s="398"/>
      <c r="J31" s="118" t="s">
        <v>156</v>
      </c>
      <c r="K31" s="119"/>
      <c r="L31" s="463">
        <v>0</v>
      </c>
      <c r="M31" s="404" t="s">
        <v>157</v>
      </c>
    </row>
    <row r="32" spans="1:13" ht="11.25" customHeight="1">
      <c r="A32" s="466"/>
      <c r="B32" s="467"/>
      <c r="C32" s="467"/>
      <c r="D32" s="444"/>
      <c r="E32" s="421"/>
      <c r="F32" s="421"/>
      <c r="G32" s="421"/>
      <c r="H32" s="421"/>
      <c r="I32" s="399"/>
      <c r="J32" s="118" t="s">
        <v>158</v>
      </c>
      <c r="K32" s="119">
        <v>0</v>
      </c>
      <c r="L32" s="402"/>
      <c r="M32" s="404"/>
    </row>
    <row r="33" spans="1:13" ht="9" customHeight="1">
      <c r="A33" s="466"/>
      <c r="B33" s="467"/>
      <c r="C33" s="467"/>
      <c r="D33" s="444"/>
      <c r="E33" s="421"/>
      <c r="F33" s="421"/>
      <c r="G33" s="421"/>
      <c r="H33" s="421"/>
      <c r="I33" s="399"/>
      <c r="J33" s="118" t="s">
        <v>159</v>
      </c>
      <c r="K33" s="119">
        <v>0</v>
      </c>
      <c r="L33" s="402"/>
      <c r="M33" s="404"/>
    </row>
    <row r="34" spans="1:13" ht="8.25" customHeight="1">
      <c r="A34" s="466"/>
      <c r="B34" s="467"/>
      <c r="C34" s="467"/>
      <c r="D34" s="426"/>
      <c r="E34" s="462"/>
      <c r="F34" s="462"/>
      <c r="G34" s="462"/>
      <c r="H34" s="462"/>
      <c r="I34" s="399"/>
      <c r="J34" s="118" t="s">
        <v>160</v>
      </c>
      <c r="K34" s="119">
        <v>0</v>
      </c>
      <c r="L34" s="464"/>
      <c r="M34" s="404"/>
    </row>
    <row r="35" spans="1:13" ht="12.75">
      <c r="A35" s="466"/>
      <c r="B35" s="467"/>
      <c r="C35" s="467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05">
        <f>SUM(K31:K34)</f>
        <v>0</v>
      </c>
      <c r="K35" s="412"/>
      <c r="L35" s="215">
        <f>SUM(L31)</f>
        <v>0</v>
      </c>
      <c r="M35" s="404"/>
    </row>
    <row r="36" spans="1:13" ht="12.75">
      <c r="A36" s="466"/>
      <c r="B36" s="467"/>
      <c r="C36" s="467"/>
      <c r="D36" s="213" t="s">
        <v>511</v>
      </c>
      <c r="E36" s="212"/>
      <c r="F36" s="212"/>
      <c r="G36" s="212"/>
      <c r="H36" s="212"/>
      <c r="I36" s="212"/>
      <c r="J36" s="405"/>
      <c r="K36" s="412"/>
      <c r="L36" s="215"/>
      <c r="M36" s="404"/>
    </row>
    <row r="37" spans="1:13" ht="13.5" customHeight="1">
      <c r="A37" s="466" t="s">
        <v>383</v>
      </c>
      <c r="B37" s="467">
        <v>600</v>
      </c>
      <c r="C37" s="467">
        <v>60014</v>
      </c>
      <c r="D37" s="443" t="s">
        <v>655</v>
      </c>
      <c r="E37" s="461">
        <v>11341174</v>
      </c>
      <c r="F37" s="461">
        <f>SUM(G37+H37+K37+K38+K39+K40+L37)</f>
        <v>4250261</v>
      </c>
      <c r="G37" s="461"/>
      <c r="H37" s="461">
        <v>2021595</v>
      </c>
      <c r="I37" s="398"/>
      <c r="J37" s="118" t="s">
        <v>156</v>
      </c>
      <c r="K37" s="119"/>
      <c r="L37" s="463">
        <v>1693910</v>
      </c>
      <c r="M37" s="404" t="s">
        <v>157</v>
      </c>
    </row>
    <row r="38" spans="1:13" ht="12.75" customHeight="1">
      <c r="A38" s="466"/>
      <c r="B38" s="467"/>
      <c r="C38" s="467"/>
      <c r="D38" s="444"/>
      <c r="E38" s="421"/>
      <c r="F38" s="421"/>
      <c r="G38" s="421"/>
      <c r="H38" s="421"/>
      <c r="I38" s="399"/>
      <c r="J38" s="118" t="s">
        <v>158</v>
      </c>
      <c r="K38" s="119">
        <v>534756</v>
      </c>
      <c r="L38" s="402"/>
      <c r="M38" s="404"/>
    </row>
    <row r="39" spans="1:13" ht="12.75" customHeight="1">
      <c r="A39" s="466"/>
      <c r="B39" s="467"/>
      <c r="C39" s="467"/>
      <c r="D39" s="444"/>
      <c r="E39" s="421"/>
      <c r="F39" s="421"/>
      <c r="G39" s="421"/>
      <c r="H39" s="421"/>
      <c r="I39" s="399"/>
      <c r="J39" s="118" t="s">
        <v>159</v>
      </c>
      <c r="K39" s="119">
        <v>0</v>
      </c>
      <c r="L39" s="402"/>
      <c r="M39" s="404"/>
    </row>
    <row r="40" spans="1:13" ht="13.5" customHeight="1">
      <c r="A40" s="466"/>
      <c r="B40" s="467"/>
      <c r="C40" s="467"/>
      <c r="D40" s="426"/>
      <c r="E40" s="462"/>
      <c r="F40" s="462"/>
      <c r="G40" s="462"/>
      <c r="H40" s="462"/>
      <c r="I40" s="399"/>
      <c r="J40" s="118" t="s">
        <v>160</v>
      </c>
      <c r="K40" s="119">
        <v>0</v>
      </c>
      <c r="L40" s="464"/>
      <c r="M40" s="404"/>
    </row>
    <row r="41" spans="1:13" ht="12.75" customHeight="1">
      <c r="A41" s="466"/>
      <c r="B41" s="467"/>
      <c r="C41" s="467"/>
      <c r="D41" s="213" t="s">
        <v>509</v>
      </c>
      <c r="E41" s="211"/>
      <c r="F41" s="211"/>
      <c r="G41" s="211"/>
      <c r="H41" s="211"/>
      <c r="I41" s="211"/>
      <c r="J41" s="411"/>
      <c r="K41" s="411"/>
      <c r="L41" s="214"/>
      <c r="M41" s="404"/>
    </row>
    <row r="42" spans="1:13" ht="13.5" customHeight="1">
      <c r="A42" s="466"/>
      <c r="B42" s="467"/>
      <c r="C42" s="467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05">
        <f>SUM(K37:K40)</f>
        <v>534756</v>
      </c>
      <c r="K42" s="412"/>
      <c r="L42" s="215">
        <f>SUM(L37)</f>
        <v>1693910</v>
      </c>
      <c r="M42" s="404"/>
    </row>
    <row r="43" spans="1:13" ht="12" customHeight="1">
      <c r="A43" s="413" t="s">
        <v>384</v>
      </c>
      <c r="B43" s="415">
        <v>600</v>
      </c>
      <c r="C43" s="415">
        <v>60014</v>
      </c>
      <c r="D43" s="417" t="s">
        <v>535</v>
      </c>
      <c r="E43" s="420">
        <v>2165023</v>
      </c>
      <c r="F43" s="420">
        <f>SUM(G43+H43+K43+K44+K45+K46+L43)</f>
        <v>1000000</v>
      </c>
      <c r="G43" s="420"/>
      <c r="H43" s="420">
        <v>500000</v>
      </c>
      <c r="I43" s="398"/>
      <c r="J43" s="141" t="s">
        <v>156</v>
      </c>
      <c r="K43" s="142">
        <v>0</v>
      </c>
      <c r="L43" s="401"/>
      <c r="M43" s="404" t="s">
        <v>157</v>
      </c>
    </row>
    <row r="44" spans="1:13" ht="13.5" customHeight="1">
      <c r="A44" s="414"/>
      <c r="B44" s="416"/>
      <c r="C44" s="416"/>
      <c r="D44" s="418"/>
      <c r="E44" s="421"/>
      <c r="F44" s="421"/>
      <c r="G44" s="421"/>
      <c r="H44" s="421"/>
      <c r="I44" s="399"/>
      <c r="J44" s="118" t="s">
        <v>158</v>
      </c>
      <c r="K44" s="119">
        <v>500000</v>
      </c>
      <c r="L44" s="402"/>
      <c r="M44" s="404"/>
    </row>
    <row r="45" spans="1:13" ht="12" customHeight="1">
      <c r="A45" s="414"/>
      <c r="B45" s="416"/>
      <c r="C45" s="416"/>
      <c r="D45" s="418"/>
      <c r="E45" s="421"/>
      <c r="F45" s="421"/>
      <c r="G45" s="421"/>
      <c r="H45" s="421"/>
      <c r="I45" s="399"/>
      <c r="J45" s="118" t="s">
        <v>159</v>
      </c>
      <c r="K45" s="119">
        <v>0</v>
      </c>
      <c r="L45" s="402"/>
      <c r="M45" s="404"/>
    </row>
    <row r="46" spans="1:13" ht="11.25" customHeight="1">
      <c r="A46" s="414"/>
      <c r="B46" s="416"/>
      <c r="C46" s="416"/>
      <c r="D46" s="418"/>
      <c r="E46" s="421"/>
      <c r="F46" s="421"/>
      <c r="G46" s="421"/>
      <c r="H46" s="421"/>
      <c r="I46" s="425"/>
      <c r="J46" s="120" t="s">
        <v>160</v>
      </c>
      <c r="K46" s="121">
        <v>0</v>
      </c>
      <c r="L46" s="402"/>
      <c r="M46" s="404"/>
    </row>
    <row r="47" spans="1:13" ht="17.25" customHeight="1">
      <c r="A47" s="414"/>
      <c r="B47" s="416"/>
      <c r="C47" s="416"/>
      <c r="D47" s="213" t="s">
        <v>509</v>
      </c>
      <c r="E47" s="211"/>
      <c r="F47" s="211"/>
      <c r="G47" s="211"/>
      <c r="H47" s="211"/>
      <c r="I47" s="211"/>
      <c r="J47" s="411"/>
      <c r="K47" s="411"/>
      <c r="L47" s="214"/>
      <c r="M47" s="404"/>
    </row>
    <row r="48" spans="1:13" ht="18" customHeight="1">
      <c r="A48" s="435"/>
      <c r="B48" s="437"/>
      <c r="C48" s="437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05">
        <f>SUM(K43:K46)</f>
        <v>500000</v>
      </c>
      <c r="K48" s="412"/>
      <c r="L48" s="215">
        <f>SUM(L43)</f>
        <v>0</v>
      </c>
      <c r="M48" s="404"/>
    </row>
    <row r="49" spans="1:13" ht="15.75" customHeight="1">
      <c r="A49" s="434" t="s">
        <v>385</v>
      </c>
      <c r="B49" s="436">
        <v>600</v>
      </c>
      <c r="C49" s="436">
        <v>60014</v>
      </c>
      <c r="D49" s="418" t="s">
        <v>536</v>
      </c>
      <c r="E49" s="421">
        <v>6885000</v>
      </c>
      <c r="F49" s="421">
        <f>SUM(G49+H49+K49+K50+K51+K52+L49)</f>
        <v>6800000</v>
      </c>
      <c r="G49" s="421"/>
      <c r="H49" s="421">
        <v>1100000</v>
      </c>
      <c r="I49" s="424"/>
      <c r="J49" s="118" t="s">
        <v>156</v>
      </c>
      <c r="K49" s="119">
        <v>3000000</v>
      </c>
      <c r="L49" s="402"/>
      <c r="M49" s="404" t="s">
        <v>157</v>
      </c>
    </row>
    <row r="50" spans="1:13" ht="15.75" customHeight="1">
      <c r="A50" s="414"/>
      <c r="B50" s="416"/>
      <c r="C50" s="416"/>
      <c r="D50" s="418"/>
      <c r="E50" s="421"/>
      <c r="F50" s="421"/>
      <c r="G50" s="421"/>
      <c r="H50" s="421"/>
      <c r="I50" s="399"/>
      <c r="J50" s="118" t="s">
        <v>158</v>
      </c>
      <c r="K50" s="119">
        <v>2700000</v>
      </c>
      <c r="L50" s="402"/>
      <c r="M50" s="404"/>
    </row>
    <row r="51" spans="1:13" ht="14.25" customHeight="1">
      <c r="A51" s="414"/>
      <c r="B51" s="416"/>
      <c r="C51" s="416"/>
      <c r="D51" s="418"/>
      <c r="E51" s="421"/>
      <c r="F51" s="421"/>
      <c r="G51" s="421"/>
      <c r="H51" s="421"/>
      <c r="I51" s="399"/>
      <c r="J51" s="118" t="s">
        <v>159</v>
      </c>
      <c r="K51" s="119">
        <v>0</v>
      </c>
      <c r="L51" s="402"/>
      <c r="M51" s="404"/>
    </row>
    <row r="52" spans="1:13" ht="13.5" customHeight="1">
      <c r="A52" s="414"/>
      <c r="B52" s="416"/>
      <c r="C52" s="416"/>
      <c r="D52" s="418"/>
      <c r="E52" s="421"/>
      <c r="F52" s="421"/>
      <c r="G52" s="421"/>
      <c r="H52" s="421"/>
      <c r="I52" s="425"/>
      <c r="J52" s="120" t="s">
        <v>160</v>
      </c>
      <c r="K52" s="121">
        <v>0</v>
      </c>
      <c r="L52" s="402"/>
      <c r="M52" s="404"/>
    </row>
    <row r="53" spans="1:13" ht="12" customHeight="1">
      <c r="A53" s="414"/>
      <c r="B53" s="416"/>
      <c r="C53" s="416"/>
      <c r="D53" s="213" t="s">
        <v>509</v>
      </c>
      <c r="E53" s="211"/>
      <c r="F53" s="211"/>
      <c r="G53" s="211"/>
      <c r="H53" s="211"/>
      <c r="I53" s="211"/>
      <c r="J53" s="411"/>
      <c r="K53" s="411"/>
      <c r="L53" s="214"/>
      <c r="M53" s="404"/>
    </row>
    <row r="54" spans="1:13" ht="15.75" customHeight="1">
      <c r="A54" s="435"/>
      <c r="B54" s="437"/>
      <c r="C54" s="437"/>
      <c r="D54" s="213" t="s">
        <v>511</v>
      </c>
      <c r="E54" s="212">
        <f>SUM(E49)</f>
        <v>6885000</v>
      </c>
      <c r="F54" s="212">
        <f>SUM(F49)</f>
        <v>6800000</v>
      </c>
      <c r="G54" s="212">
        <f>SUM(G49)</f>
        <v>0</v>
      </c>
      <c r="H54" s="212">
        <f>SUM(H49)</f>
        <v>1100000</v>
      </c>
      <c r="I54" s="212">
        <f>SUM(I49)</f>
        <v>0</v>
      </c>
      <c r="J54" s="405">
        <f>SUM(K49:K52)</f>
        <v>5700000</v>
      </c>
      <c r="K54" s="412"/>
      <c r="L54" s="215">
        <f>SUM(L49)</f>
        <v>0</v>
      </c>
      <c r="M54" s="404"/>
    </row>
    <row r="55" spans="1:13" ht="15.75" customHeight="1">
      <c r="A55" s="434" t="s">
        <v>386</v>
      </c>
      <c r="B55" s="436">
        <v>600</v>
      </c>
      <c r="C55" s="436">
        <v>60014</v>
      </c>
      <c r="D55" s="418" t="s">
        <v>539</v>
      </c>
      <c r="E55" s="421">
        <v>1459200</v>
      </c>
      <c r="F55" s="421">
        <f>SUM(G55+H55+K55+K56+K57+K58+L55)</f>
        <v>59200</v>
      </c>
      <c r="G55" s="421"/>
      <c r="H55" s="421">
        <v>59200</v>
      </c>
      <c r="I55" s="398"/>
      <c r="J55" s="141" t="s">
        <v>156</v>
      </c>
      <c r="K55" s="142">
        <v>0</v>
      </c>
      <c r="L55" s="468"/>
      <c r="M55" s="404" t="s">
        <v>157</v>
      </c>
    </row>
    <row r="56" spans="1:13" ht="15.75" customHeight="1">
      <c r="A56" s="414"/>
      <c r="B56" s="416"/>
      <c r="C56" s="416"/>
      <c r="D56" s="418"/>
      <c r="E56" s="421"/>
      <c r="F56" s="421"/>
      <c r="G56" s="421"/>
      <c r="H56" s="421"/>
      <c r="I56" s="399"/>
      <c r="J56" s="118" t="s">
        <v>158</v>
      </c>
      <c r="K56" s="119"/>
      <c r="L56" s="469"/>
      <c r="M56" s="404"/>
    </row>
    <row r="57" spans="1:13" ht="15.75" customHeight="1">
      <c r="A57" s="414"/>
      <c r="B57" s="416"/>
      <c r="C57" s="416"/>
      <c r="D57" s="418"/>
      <c r="E57" s="421"/>
      <c r="F57" s="421"/>
      <c r="G57" s="421"/>
      <c r="H57" s="421"/>
      <c r="I57" s="399"/>
      <c r="J57" s="118" t="s">
        <v>159</v>
      </c>
      <c r="K57" s="119">
        <v>0</v>
      </c>
      <c r="L57" s="469"/>
      <c r="M57" s="404"/>
    </row>
    <row r="58" spans="1:13" ht="15.75" customHeight="1">
      <c r="A58" s="414"/>
      <c r="B58" s="416"/>
      <c r="C58" s="416"/>
      <c r="D58" s="418"/>
      <c r="E58" s="421"/>
      <c r="F58" s="421"/>
      <c r="G58" s="421"/>
      <c r="H58" s="421"/>
      <c r="I58" s="400"/>
      <c r="J58" s="143" t="s">
        <v>160</v>
      </c>
      <c r="K58" s="144">
        <v>0</v>
      </c>
      <c r="L58" s="470"/>
      <c r="M58" s="404"/>
    </row>
    <row r="59" spans="1:13" ht="15.75" customHeight="1">
      <c r="A59" s="414"/>
      <c r="B59" s="416"/>
      <c r="C59" s="416"/>
      <c r="D59" s="213" t="s">
        <v>509</v>
      </c>
      <c r="E59" s="211"/>
      <c r="F59" s="211"/>
      <c r="G59" s="211"/>
      <c r="H59" s="211"/>
      <c r="I59" s="211"/>
      <c r="J59" s="411"/>
      <c r="K59" s="411"/>
      <c r="L59" s="214"/>
      <c r="M59" s="404"/>
    </row>
    <row r="60" spans="1:13" ht="15.75" customHeight="1">
      <c r="A60" s="435"/>
      <c r="B60" s="437"/>
      <c r="C60" s="437"/>
      <c r="D60" s="213" t="s">
        <v>511</v>
      </c>
      <c r="E60" s="212">
        <f>SUM(E55)</f>
        <v>1459200</v>
      </c>
      <c r="F60" s="212">
        <f>SUM(F55)</f>
        <v>59200</v>
      </c>
      <c r="G60" s="212">
        <f>SUM(G55)</f>
        <v>0</v>
      </c>
      <c r="H60" s="212">
        <f>SUM(H55)</f>
        <v>59200</v>
      </c>
      <c r="I60" s="212">
        <f>SUM(I55)</f>
        <v>0</v>
      </c>
      <c r="J60" s="405">
        <f>SUM(K55:K58)</f>
        <v>0</v>
      </c>
      <c r="K60" s="412"/>
      <c r="L60" s="215">
        <f>SUM(L55)</f>
        <v>0</v>
      </c>
      <c r="M60" s="404"/>
    </row>
    <row r="61" spans="1:13" ht="16.5" customHeight="1">
      <c r="A61" s="434" t="s">
        <v>132</v>
      </c>
      <c r="B61" s="436">
        <v>600</v>
      </c>
      <c r="C61" s="436">
        <v>60014</v>
      </c>
      <c r="D61" s="418" t="s">
        <v>540</v>
      </c>
      <c r="E61" s="421">
        <v>2600000</v>
      </c>
      <c r="F61" s="421">
        <f>SUM(G61+H61+K61+K62+K63+K64+L61)</f>
        <v>100000</v>
      </c>
      <c r="G61" s="421"/>
      <c r="H61" s="421">
        <v>100000</v>
      </c>
      <c r="I61" s="424"/>
      <c r="J61" s="118" t="s">
        <v>156</v>
      </c>
      <c r="K61" s="119">
        <v>0</v>
      </c>
      <c r="L61" s="402"/>
      <c r="M61" s="404" t="s">
        <v>157</v>
      </c>
    </row>
    <row r="62" spans="1:13" ht="15" customHeight="1">
      <c r="A62" s="414"/>
      <c r="B62" s="416"/>
      <c r="C62" s="416"/>
      <c r="D62" s="418"/>
      <c r="E62" s="421"/>
      <c r="F62" s="421"/>
      <c r="G62" s="421"/>
      <c r="H62" s="421"/>
      <c r="I62" s="399"/>
      <c r="J62" s="118" t="s">
        <v>158</v>
      </c>
      <c r="K62" s="145"/>
      <c r="L62" s="402"/>
      <c r="M62" s="404"/>
    </row>
    <row r="63" spans="1:13" ht="15.75" customHeight="1">
      <c r="A63" s="414"/>
      <c r="B63" s="416"/>
      <c r="C63" s="416"/>
      <c r="D63" s="418"/>
      <c r="E63" s="421"/>
      <c r="F63" s="421"/>
      <c r="G63" s="421"/>
      <c r="H63" s="421"/>
      <c r="I63" s="399"/>
      <c r="J63" s="118" t="s">
        <v>159</v>
      </c>
      <c r="K63" s="119">
        <v>0</v>
      </c>
      <c r="L63" s="402"/>
      <c r="M63" s="404"/>
    </row>
    <row r="64" spans="1:13" ht="14.25" customHeight="1">
      <c r="A64" s="414"/>
      <c r="B64" s="416"/>
      <c r="C64" s="416"/>
      <c r="D64" s="418"/>
      <c r="E64" s="421"/>
      <c r="F64" s="421"/>
      <c r="G64" s="421"/>
      <c r="H64" s="421"/>
      <c r="I64" s="425"/>
      <c r="J64" s="120" t="s">
        <v>160</v>
      </c>
      <c r="K64" s="121">
        <v>0</v>
      </c>
      <c r="L64" s="402"/>
      <c r="M64" s="404"/>
    </row>
    <row r="65" spans="1:13" ht="14.25" customHeight="1">
      <c r="A65" s="414"/>
      <c r="B65" s="416"/>
      <c r="C65" s="416"/>
      <c r="D65" s="213" t="s">
        <v>509</v>
      </c>
      <c r="E65" s="211"/>
      <c r="F65" s="211"/>
      <c r="G65" s="211"/>
      <c r="H65" s="211"/>
      <c r="I65" s="211"/>
      <c r="J65" s="411"/>
      <c r="K65" s="411"/>
      <c r="L65" s="214"/>
      <c r="M65" s="404"/>
    </row>
    <row r="66" spans="1:13" ht="14.25" customHeight="1">
      <c r="A66" s="435"/>
      <c r="B66" s="437"/>
      <c r="C66" s="437"/>
      <c r="D66" s="213" t="s">
        <v>511</v>
      </c>
      <c r="E66" s="212">
        <f>SUM(E61)</f>
        <v>2600000</v>
      </c>
      <c r="F66" s="212">
        <f>SUM(F61)</f>
        <v>100000</v>
      </c>
      <c r="G66" s="212">
        <f>SUM(G61)</f>
        <v>0</v>
      </c>
      <c r="H66" s="212">
        <f>SUM(H61)</f>
        <v>100000</v>
      </c>
      <c r="I66" s="212">
        <f>SUM(I61)</f>
        <v>0</v>
      </c>
      <c r="J66" s="405">
        <f>SUM(K61:K64)</f>
        <v>0</v>
      </c>
      <c r="K66" s="412"/>
      <c r="L66" s="215">
        <f>SUM(L61)</f>
        <v>0</v>
      </c>
      <c r="M66" s="404"/>
    </row>
    <row r="67" spans="1:13" ht="16.5" customHeight="1">
      <c r="A67" s="434" t="s">
        <v>387</v>
      </c>
      <c r="B67" s="436">
        <v>600</v>
      </c>
      <c r="C67" s="436">
        <v>60014</v>
      </c>
      <c r="D67" s="446" t="s">
        <v>541</v>
      </c>
      <c r="E67" s="421">
        <v>4689622</v>
      </c>
      <c r="F67" s="421">
        <f>SUM(G67+H67+K67+K68+K69+K70+L67)</f>
        <v>150000</v>
      </c>
      <c r="G67" s="421"/>
      <c r="H67" s="421">
        <v>150000</v>
      </c>
      <c r="I67" s="424"/>
      <c r="J67" s="118" t="s">
        <v>156</v>
      </c>
      <c r="K67" s="119">
        <v>0</v>
      </c>
      <c r="L67" s="402"/>
      <c r="M67" s="404" t="s">
        <v>157</v>
      </c>
    </row>
    <row r="68" spans="1:13" ht="12" customHeight="1">
      <c r="A68" s="414"/>
      <c r="B68" s="416"/>
      <c r="C68" s="416"/>
      <c r="D68" s="447"/>
      <c r="E68" s="421"/>
      <c r="F68" s="421"/>
      <c r="G68" s="421"/>
      <c r="H68" s="421"/>
      <c r="I68" s="399"/>
      <c r="J68" s="118" t="s">
        <v>158</v>
      </c>
      <c r="K68" s="145"/>
      <c r="L68" s="402"/>
      <c r="M68" s="404"/>
    </row>
    <row r="69" spans="1:13" ht="15" customHeight="1">
      <c r="A69" s="414"/>
      <c r="B69" s="416"/>
      <c r="C69" s="416"/>
      <c r="D69" s="447"/>
      <c r="E69" s="421"/>
      <c r="F69" s="421"/>
      <c r="G69" s="421"/>
      <c r="H69" s="421"/>
      <c r="I69" s="399"/>
      <c r="J69" s="118" t="s">
        <v>159</v>
      </c>
      <c r="K69" s="119">
        <v>0</v>
      </c>
      <c r="L69" s="402"/>
      <c r="M69" s="404"/>
    </row>
    <row r="70" spans="1:13" ht="15" customHeight="1">
      <c r="A70" s="414"/>
      <c r="B70" s="416"/>
      <c r="C70" s="416"/>
      <c r="D70" s="448"/>
      <c r="E70" s="421"/>
      <c r="F70" s="421"/>
      <c r="G70" s="421"/>
      <c r="H70" s="421"/>
      <c r="I70" s="425"/>
      <c r="J70" s="120" t="s">
        <v>160</v>
      </c>
      <c r="K70" s="121">
        <v>0</v>
      </c>
      <c r="L70" s="402"/>
      <c r="M70" s="404"/>
    </row>
    <row r="71" spans="1:13" ht="15" customHeight="1">
      <c r="A71" s="414"/>
      <c r="B71" s="416"/>
      <c r="C71" s="416"/>
      <c r="D71" s="213" t="s">
        <v>509</v>
      </c>
      <c r="E71" s="211"/>
      <c r="F71" s="211"/>
      <c r="G71" s="211"/>
      <c r="H71" s="211"/>
      <c r="I71" s="211"/>
      <c r="J71" s="411"/>
      <c r="K71" s="411"/>
      <c r="L71" s="214"/>
      <c r="M71" s="404"/>
    </row>
    <row r="72" spans="1:13" ht="18.75" customHeight="1">
      <c r="A72" s="435"/>
      <c r="B72" s="437"/>
      <c r="C72" s="437"/>
      <c r="D72" s="213" t="s">
        <v>511</v>
      </c>
      <c r="E72" s="212">
        <f>SUM(E67)</f>
        <v>4689622</v>
      </c>
      <c r="F72" s="212">
        <f>SUM(F67)</f>
        <v>150000</v>
      </c>
      <c r="G72" s="212">
        <f>SUM(G67)</f>
        <v>0</v>
      </c>
      <c r="H72" s="212">
        <f>SUM(H67)</f>
        <v>150000</v>
      </c>
      <c r="I72" s="212">
        <f>SUM(I67)</f>
        <v>0</v>
      </c>
      <c r="J72" s="405">
        <f>SUM(K67:K70)</f>
        <v>0</v>
      </c>
      <c r="K72" s="412"/>
      <c r="L72" s="215">
        <f>SUM(L67)</f>
        <v>0</v>
      </c>
      <c r="M72" s="404"/>
    </row>
    <row r="73" spans="1:13" ht="18.75" customHeight="1">
      <c r="A73" s="434" t="s">
        <v>133</v>
      </c>
      <c r="B73" s="436">
        <v>600</v>
      </c>
      <c r="C73" s="436">
        <v>60014</v>
      </c>
      <c r="D73" s="446" t="s">
        <v>542</v>
      </c>
      <c r="E73" s="421">
        <v>1100000</v>
      </c>
      <c r="F73" s="421">
        <f>SUM(G73+H73+K73+K74+K75+K76+L73)</f>
        <v>100000</v>
      </c>
      <c r="G73" s="421"/>
      <c r="H73" s="421">
        <v>100000</v>
      </c>
      <c r="I73" s="424"/>
      <c r="J73" s="118" t="s">
        <v>156</v>
      </c>
      <c r="K73" s="119">
        <v>0</v>
      </c>
      <c r="L73" s="402"/>
      <c r="M73" s="404" t="s">
        <v>157</v>
      </c>
    </row>
    <row r="74" spans="1:13" ht="15.75" customHeight="1">
      <c r="A74" s="414"/>
      <c r="B74" s="416"/>
      <c r="C74" s="416"/>
      <c r="D74" s="447"/>
      <c r="E74" s="421"/>
      <c r="F74" s="421"/>
      <c r="G74" s="421"/>
      <c r="H74" s="421"/>
      <c r="I74" s="399"/>
      <c r="J74" s="118" t="s">
        <v>158</v>
      </c>
      <c r="K74" s="145"/>
      <c r="L74" s="402"/>
      <c r="M74" s="404"/>
    </row>
    <row r="75" spans="1:13" ht="12.75" customHeight="1">
      <c r="A75" s="414"/>
      <c r="B75" s="416"/>
      <c r="C75" s="416"/>
      <c r="D75" s="447"/>
      <c r="E75" s="421"/>
      <c r="F75" s="421"/>
      <c r="G75" s="421"/>
      <c r="H75" s="421"/>
      <c r="I75" s="399"/>
      <c r="J75" s="118" t="s">
        <v>159</v>
      </c>
      <c r="K75" s="119">
        <v>0</v>
      </c>
      <c r="L75" s="402"/>
      <c r="M75" s="404"/>
    </row>
    <row r="76" spans="1:13" ht="12" customHeight="1">
      <c r="A76" s="414"/>
      <c r="B76" s="416"/>
      <c r="C76" s="416"/>
      <c r="D76" s="448"/>
      <c r="E76" s="421"/>
      <c r="F76" s="421"/>
      <c r="G76" s="421"/>
      <c r="H76" s="421"/>
      <c r="I76" s="425"/>
      <c r="J76" s="120" t="s">
        <v>160</v>
      </c>
      <c r="K76" s="121">
        <v>0</v>
      </c>
      <c r="L76" s="402"/>
      <c r="M76" s="404"/>
    </row>
    <row r="77" spans="1:13" ht="15.75" customHeight="1">
      <c r="A77" s="414"/>
      <c r="B77" s="416"/>
      <c r="C77" s="416"/>
      <c r="D77" s="213" t="s">
        <v>509</v>
      </c>
      <c r="E77" s="211"/>
      <c r="F77" s="211"/>
      <c r="G77" s="211"/>
      <c r="H77" s="211"/>
      <c r="I77" s="211"/>
      <c r="J77" s="411"/>
      <c r="K77" s="411"/>
      <c r="L77" s="214"/>
      <c r="M77" s="404"/>
    </row>
    <row r="78" spans="1:13" ht="18.75" customHeight="1">
      <c r="A78" s="435"/>
      <c r="B78" s="437"/>
      <c r="C78" s="437"/>
      <c r="D78" s="213" t="s">
        <v>511</v>
      </c>
      <c r="E78" s="212">
        <f>SUM(E73)</f>
        <v>1100000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405">
        <f>SUM(K73:K76)</f>
        <v>0</v>
      </c>
      <c r="K78" s="412"/>
      <c r="L78" s="215">
        <f>SUM(L73)</f>
        <v>0</v>
      </c>
      <c r="M78" s="404"/>
    </row>
    <row r="79" spans="1:13" ht="12.75" customHeight="1">
      <c r="A79" s="434" t="s">
        <v>388</v>
      </c>
      <c r="B79" s="436">
        <v>600</v>
      </c>
      <c r="C79" s="436">
        <v>60014</v>
      </c>
      <c r="D79" s="418" t="s">
        <v>537</v>
      </c>
      <c r="E79" s="421">
        <v>7100000</v>
      </c>
      <c r="F79" s="421">
        <f>SUM(G79+H79+K79+K80+K81+K82+L79)</f>
        <v>100000</v>
      </c>
      <c r="G79" s="421"/>
      <c r="H79" s="421">
        <v>100000</v>
      </c>
      <c r="I79" s="424"/>
      <c r="J79" s="118" t="s">
        <v>156</v>
      </c>
      <c r="K79" s="119">
        <v>0</v>
      </c>
      <c r="L79" s="402"/>
      <c r="M79" s="404" t="s">
        <v>157</v>
      </c>
    </row>
    <row r="80" spans="1:13" ht="12" customHeight="1">
      <c r="A80" s="414"/>
      <c r="B80" s="416"/>
      <c r="C80" s="416"/>
      <c r="D80" s="418"/>
      <c r="E80" s="421"/>
      <c r="F80" s="421"/>
      <c r="G80" s="421"/>
      <c r="H80" s="421"/>
      <c r="I80" s="399"/>
      <c r="J80" s="118" t="s">
        <v>158</v>
      </c>
      <c r="K80" s="145"/>
      <c r="L80" s="402"/>
      <c r="M80" s="404"/>
    </row>
    <row r="81" spans="1:13" ht="13.5" customHeight="1">
      <c r="A81" s="414"/>
      <c r="B81" s="416"/>
      <c r="C81" s="416"/>
      <c r="D81" s="418"/>
      <c r="E81" s="421"/>
      <c r="F81" s="421"/>
      <c r="G81" s="421"/>
      <c r="H81" s="421"/>
      <c r="I81" s="399"/>
      <c r="J81" s="118" t="s">
        <v>159</v>
      </c>
      <c r="K81" s="119">
        <v>0</v>
      </c>
      <c r="L81" s="402"/>
      <c r="M81" s="404"/>
    </row>
    <row r="82" spans="1:13" ht="10.5" customHeight="1">
      <c r="A82" s="414"/>
      <c r="B82" s="416"/>
      <c r="C82" s="416"/>
      <c r="D82" s="418"/>
      <c r="E82" s="421"/>
      <c r="F82" s="421"/>
      <c r="G82" s="421"/>
      <c r="H82" s="421"/>
      <c r="I82" s="425"/>
      <c r="J82" s="120" t="s">
        <v>160</v>
      </c>
      <c r="K82" s="121">
        <v>0</v>
      </c>
      <c r="L82" s="402"/>
      <c r="M82" s="404"/>
    </row>
    <row r="83" spans="1:13" ht="13.5" customHeight="1">
      <c r="A83" s="414"/>
      <c r="B83" s="416"/>
      <c r="C83" s="416"/>
      <c r="D83" s="213" t="s">
        <v>509</v>
      </c>
      <c r="E83" s="211"/>
      <c r="F83" s="211"/>
      <c r="G83" s="211"/>
      <c r="H83" s="211"/>
      <c r="I83" s="211"/>
      <c r="J83" s="411"/>
      <c r="K83" s="411"/>
      <c r="L83" s="214"/>
      <c r="M83" s="404"/>
    </row>
    <row r="84" spans="1:13" ht="15.75" customHeight="1">
      <c r="A84" s="435"/>
      <c r="B84" s="437"/>
      <c r="C84" s="437"/>
      <c r="D84" s="213" t="s">
        <v>511</v>
      </c>
      <c r="E84" s="212">
        <f>SUM(E79)</f>
        <v>7100000</v>
      </c>
      <c r="F84" s="212">
        <f>SUM(F79)</f>
        <v>100000</v>
      </c>
      <c r="G84" s="212">
        <f>SUM(G79)</f>
        <v>0</v>
      </c>
      <c r="H84" s="212">
        <f>SUM(H79)</f>
        <v>100000</v>
      </c>
      <c r="I84" s="212">
        <f>SUM(I79)</f>
        <v>0</v>
      </c>
      <c r="J84" s="471">
        <f>SUM(K79:K82)</f>
        <v>0</v>
      </c>
      <c r="K84" s="472"/>
      <c r="L84" s="215">
        <f>SUM(L79)</f>
        <v>0</v>
      </c>
      <c r="M84" s="404"/>
    </row>
    <row r="85" spans="1:13" ht="11.25" customHeight="1">
      <c r="A85" s="434" t="s">
        <v>389</v>
      </c>
      <c r="B85" s="436">
        <v>600</v>
      </c>
      <c r="C85" s="436">
        <v>60014</v>
      </c>
      <c r="D85" s="418" t="s">
        <v>538</v>
      </c>
      <c r="E85" s="421">
        <v>5080000</v>
      </c>
      <c r="F85" s="421">
        <f>SUM(G85+H85+K85+K86+K87+K88+L85)</f>
        <v>80000</v>
      </c>
      <c r="G85" s="421"/>
      <c r="H85" s="421">
        <v>80000</v>
      </c>
      <c r="I85" s="424"/>
      <c r="J85" s="122" t="s">
        <v>156</v>
      </c>
      <c r="K85" s="123">
        <v>0</v>
      </c>
      <c r="L85" s="402"/>
      <c r="M85" s="404" t="s">
        <v>157</v>
      </c>
    </row>
    <row r="86" spans="1:13" ht="14.25" customHeight="1">
      <c r="A86" s="414"/>
      <c r="B86" s="416"/>
      <c r="C86" s="416"/>
      <c r="D86" s="418"/>
      <c r="E86" s="421"/>
      <c r="F86" s="421"/>
      <c r="G86" s="421"/>
      <c r="H86" s="421"/>
      <c r="I86" s="399"/>
      <c r="J86" s="118" t="s">
        <v>158</v>
      </c>
      <c r="K86" s="145"/>
      <c r="L86" s="402"/>
      <c r="M86" s="404"/>
    </row>
    <row r="87" spans="1:13" ht="14.25" customHeight="1">
      <c r="A87" s="414"/>
      <c r="B87" s="416"/>
      <c r="C87" s="416"/>
      <c r="D87" s="418"/>
      <c r="E87" s="421"/>
      <c r="F87" s="421"/>
      <c r="G87" s="421"/>
      <c r="H87" s="421"/>
      <c r="I87" s="399"/>
      <c r="J87" s="118" t="s">
        <v>159</v>
      </c>
      <c r="K87" s="119">
        <v>0</v>
      </c>
      <c r="L87" s="402"/>
      <c r="M87" s="404"/>
    </row>
    <row r="88" spans="1:13" ht="10.5" customHeight="1">
      <c r="A88" s="414"/>
      <c r="B88" s="416"/>
      <c r="C88" s="416"/>
      <c r="D88" s="418"/>
      <c r="E88" s="421"/>
      <c r="F88" s="421"/>
      <c r="G88" s="421"/>
      <c r="H88" s="421"/>
      <c r="I88" s="425"/>
      <c r="J88" s="120" t="s">
        <v>160</v>
      </c>
      <c r="K88" s="121">
        <v>0</v>
      </c>
      <c r="L88" s="402"/>
      <c r="M88" s="404"/>
    </row>
    <row r="89" spans="1:13" ht="15" customHeight="1">
      <c r="A89" s="414"/>
      <c r="B89" s="416"/>
      <c r="C89" s="416"/>
      <c r="D89" s="213" t="s">
        <v>509</v>
      </c>
      <c r="E89" s="211"/>
      <c r="F89" s="211"/>
      <c r="G89" s="211"/>
      <c r="H89" s="211"/>
      <c r="I89" s="211"/>
      <c r="J89" s="411"/>
      <c r="K89" s="411"/>
      <c r="L89" s="214"/>
      <c r="M89" s="404"/>
    </row>
    <row r="90" spans="1:13" ht="14.25" customHeight="1">
      <c r="A90" s="435"/>
      <c r="B90" s="437"/>
      <c r="C90" s="437"/>
      <c r="D90" s="213" t="s">
        <v>511</v>
      </c>
      <c r="E90" s="212">
        <f>SUM(E85)</f>
        <v>5080000</v>
      </c>
      <c r="F90" s="212">
        <f>SUM(F85)</f>
        <v>80000</v>
      </c>
      <c r="G90" s="212">
        <f>SUM(G85)</f>
        <v>0</v>
      </c>
      <c r="H90" s="212">
        <f>SUM(H85)</f>
        <v>80000</v>
      </c>
      <c r="I90" s="212">
        <f>SUM(I85)</f>
        <v>0</v>
      </c>
      <c r="J90" s="471">
        <f>SUM(K85:K88)</f>
        <v>0</v>
      </c>
      <c r="K90" s="472"/>
      <c r="L90" s="215">
        <f>SUM(L85)</f>
        <v>0</v>
      </c>
      <c r="M90" s="404"/>
    </row>
    <row r="91" spans="1:13" ht="16.5" customHeight="1">
      <c r="A91" s="434" t="s">
        <v>390</v>
      </c>
      <c r="B91" s="436">
        <v>600</v>
      </c>
      <c r="C91" s="436">
        <v>60014</v>
      </c>
      <c r="D91" s="418" t="s">
        <v>733</v>
      </c>
      <c r="E91" s="421">
        <v>910000</v>
      </c>
      <c r="F91" s="421">
        <f>SUM(G91+H91+K91+K92+K93+K94+L91)</f>
        <v>860000</v>
      </c>
      <c r="G91" s="421"/>
      <c r="H91" s="421">
        <v>560000</v>
      </c>
      <c r="I91" s="424"/>
      <c r="J91" s="122" t="s">
        <v>156</v>
      </c>
      <c r="K91" s="123">
        <v>0</v>
      </c>
      <c r="L91" s="402"/>
      <c r="M91" s="404" t="s">
        <v>157</v>
      </c>
    </row>
    <row r="92" spans="1:13" ht="16.5" customHeight="1">
      <c r="A92" s="414"/>
      <c r="B92" s="416"/>
      <c r="C92" s="416"/>
      <c r="D92" s="418"/>
      <c r="E92" s="421"/>
      <c r="F92" s="421"/>
      <c r="G92" s="421"/>
      <c r="H92" s="421"/>
      <c r="I92" s="399"/>
      <c r="J92" s="118" t="s">
        <v>158</v>
      </c>
      <c r="K92" s="145">
        <v>300000</v>
      </c>
      <c r="L92" s="402"/>
      <c r="M92" s="404"/>
    </row>
    <row r="93" spans="1:13" ht="16.5" customHeight="1">
      <c r="A93" s="414"/>
      <c r="B93" s="416"/>
      <c r="C93" s="416"/>
      <c r="D93" s="418"/>
      <c r="E93" s="421"/>
      <c r="F93" s="421"/>
      <c r="G93" s="421"/>
      <c r="H93" s="421"/>
      <c r="I93" s="399"/>
      <c r="J93" s="118" t="s">
        <v>159</v>
      </c>
      <c r="K93" s="119">
        <v>0</v>
      </c>
      <c r="L93" s="402"/>
      <c r="M93" s="404"/>
    </row>
    <row r="94" spans="1:13" ht="16.5" customHeight="1">
      <c r="A94" s="414"/>
      <c r="B94" s="416"/>
      <c r="C94" s="416"/>
      <c r="D94" s="418"/>
      <c r="E94" s="421"/>
      <c r="F94" s="421"/>
      <c r="G94" s="421"/>
      <c r="H94" s="421"/>
      <c r="I94" s="425"/>
      <c r="J94" s="120" t="s">
        <v>160</v>
      </c>
      <c r="K94" s="121">
        <v>0</v>
      </c>
      <c r="L94" s="402"/>
      <c r="M94" s="404"/>
    </row>
    <row r="95" spans="1:13" ht="14.25" customHeight="1">
      <c r="A95" s="414"/>
      <c r="B95" s="416"/>
      <c r="C95" s="416"/>
      <c r="D95" s="213" t="s">
        <v>509</v>
      </c>
      <c r="E95" s="211"/>
      <c r="F95" s="211"/>
      <c r="G95" s="211"/>
      <c r="H95" s="211"/>
      <c r="I95" s="211"/>
      <c r="J95" s="411"/>
      <c r="K95" s="411"/>
      <c r="L95" s="214"/>
      <c r="M95" s="404"/>
    </row>
    <row r="96" spans="1:13" ht="15" customHeight="1">
      <c r="A96" s="435"/>
      <c r="B96" s="437"/>
      <c r="C96" s="437"/>
      <c r="D96" s="213" t="s">
        <v>511</v>
      </c>
      <c r="E96" s="212">
        <f>SUM(E91)</f>
        <v>910000</v>
      </c>
      <c r="F96" s="212">
        <f>SUM(F91)</f>
        <v>860000</v>
      </c>
      <c r="G96" s="212">
        <f>SUM(G91)</f>
        <v>0</v>
      </c>
      <c r="H96" s="212">
        <f>SUM(H91)</f>
        <v>560000</v>
      </c>
      <c r="I96" s="212">
        <f>SUM(I91)</f>
        <v>0</v>
      </c>
      <c r="J96" s="471">
        <f>SUM(K91:K94)</f>
        <v>300000</v>
      </c>
      <c r="K96" s="472"/>
      <c r="L96" s="215">
        <f>SUM(L91)</f>
        <v>0</v>
      </c>
      <c r="M96" s="404"/>
    </row>
    <row r="97" spans="1:13" ht="21.75" customHeight="1">
      <c r="A97" s="434" t="s">
        <v>134</v>
      </c>
      <c r="B97" s="436">
        <v>600</v>
      </c>
      <c r="C97" s="436">
        <v>60014</v>
      </c>
      <c r="D97" s="418" t="s">
        <v>826</v>
      </c>
      <c r="E97" s="421">
        <v>338687</v>
      </c>
      <c r="F97" s="421">
        <f>SUM(G97+H97+K97+K98+K99+K100+L97)</f>
        <v>40000</v>
      </c>
      <c r="G97" s="421"/>
      <c r="H97" s="421">
        <v>40000</v>
      </c>
      <c r="I97" s="424"/>
      <c r="J97" s="122" t="s">
        <v>156</v>
      </c>
      <c r="K97" s="123">
        <v>0</v>
      </c>
      <c r="L97" s="402"/>
      <c r="M97" s="404" t="s">
        <v>157</v>
      </c>
    </row>
    <row r="98" spans="1:13" ht="21.75" customHeight="1">
      <c r="A98" s="414"/>
      <c r="B98" s="416"/>
      <c r="C98" s="416"/>
      <c r="D98" s="418"/>
      <c r="E98" s="421"/>
      <c r="F98" s="421"/>
      <c r="G98" s="421"/>
      <c r="H98" s="421"/>
      <c r="I98" s="399"/>
      <c r="J98" s="118" t="s">
        <v>158</v>
      </c>
      <c r="K98" s="145">
        <v>0</v>
      </c>
      <c r="L98" s="402"/>
      <c r="M98" s="404"/>
    </row>
    <row r="99" spans="1:13" ht="19.5" customHeight="1">
      <c r="A99" s="414"/>
      <c r="B99" s="416"/>
      <c r="C99" s="416"/>
      <c r="D99" s="418"/>
      <c r="E99" s="421"/>
      <c r="F99" s="421"/>
      <c r="G99" s="421"/>
      <c r="H99" s="421"/>
      <c r="I99" s="399"/>
      <c r="J99" s="118" t="s">
        <v>159</v>
      </c>
      <c r="K99" s="119">
        <v>0</v>
      </c>
      <c r="L99" s="402"/>
      <c r="M99" s="404"/>
    </row>
    <row r="100" spans="1:13" ht="15" customHeight="1">
      <c r="A100" s="414"/>
      <c r="B100" s="416"/>
      <c r="C100" s="416"/>
      <c r="D100" s="418"/>
      <c r="E100" s="421"/>
      <c r="F100" s="421"/>
      <c r="G100" s="421"/>
      <c r="H100" s="421"/>
      <c r="I100" s="425"/>
      <c r="J100" s="120" t="s">
        <v>160</v>
      </c>
      <c r="K100" s="121">
        <v>0</v>
      </c>
      <c r="L100" s="402"/>
      <c r="M100" s="404"/>
    </row>
    <row r="101" spans="1:13" ht="13.5" customHeight="1">
      <c r="A101" s="414"/>
      <c r="B101" s="416"/>
      <c r="C101" s="416"/>
      <c r="D101" s="213" t="s">
        <v>509</v>
      </c>
      <c r="E101" s="211"/>
      <c r="F101" s="211"/>
      <c r="G101" s="211"/>
      <c r="H101" s="211"/>
      <c r="I101" s="211"/>
      <c r="J101" s="411"/>
      <c r="K101" s="411"/>
      <c r="L101" s="214"/>
      <c r="M101" s="404"/>
    </row>
    <row r="102" spans="1:13" ht="15.75" customHeight="1">
      <c r="A102" s="435"/>
      <c r="B102" s="437"/>
      <c r="C102" s="437"/>
      <c r="D102" s="213" t="s">
        <v>511</v>
      </c>
      <c r="E102" s="212">
        <f>SUM(E97)</f>
        <v>338687</v>
      </c>
      <c r="F102" s="212">
        <f>SUM(F97)</f>
        <v>40000</v>
      </c>
      <c r="G102" s="212">
        <f>SUM(G97)</f>
        <v>0</v>
      </c>
      <c r="H102" s="212">
        <f>SUM(H97)</f>
        <v>40000</v>
      </c>
      <c r="I102" s="212">
        <f>SUM(I97)</f>
        <v>0</v>
      </c>
      <c r="J102" s="471">
        <f>SUM(K97:K100)</f>
        <v>0</v>
      </c>
      <c r="K102" s="472"/>
      <c r="L102" s="215">
        <f>SUM(L97)</f>
        <v>0</v>
      </c>
      <c r="M102" s="404"/>
    </row>
    <row r="103" spans="1:13" ht="16.5" customHeight="1">
      <c r="A103" s="431" t="s">
        <v>161</v>
      </c>
      <c r="B103" s="432"/>
      <c r="C103" s="432"/>
      <c r="D103" s="432"/>
      <c r="E103" s="146">
        <f>SUM(E37,E43,E49,E55,E61,E67,E73,E79,E85,E97,E13,E19,E25,E31,E91)</f>
        <v>50398412</v>
      </c>
      <c r="F103" s="146">
        <f>SUM(F37,F43,F49,F55,F61,F67,F73,F79,F85,F97,F13,F19,F25,F31,F91)</f>
        <v>15624167</v>
      </c>
      <c r="G103" s="146">
        <f>SUM(G37,G43,G49,G55,G61,G67,G73,G79,G85,G97,G13,G19,G25,G31,G91)</f>
        <v>2084706</v>
      </c>
      <c r="H103" s="146">
        <f>SUM(H37,H43,H49,H55,H61,H67,H73,H79,H85,H97,H13,H19,H25,H31,H91)</f>
        <v>4810795</v>
      </c>
      <c r="I103" s="146">
        <f>SUM(I37,I43,I49,I55,I61,I67,I73,I79,I85,I97,I13,I19,I25,I31,I91)</f>
        <v>0</v>
      </c>
      <c r="J103" s="410">
        <f>SUM(K37:K40,K43:K46,K49:K52,K55:K58,K61:K64,K67:K70,K73:K76,K79:K82,K85:K88,K97:K100,K13:K16,K19:K22,K25:K28,K31:K34,K91:K94)</f>
        <v>7034756</v>
      </c>
      <c r="K103" s="410"/>
      <c r="L103" s="146">
        <f>SUM(L37,L43,L49,L55,L61,L67,L73,L79,L85,L97,L13,L19,L25,L31,L91)</f>
        <v>1693910</v>
      </c>
      <c r="M103" s="216" t="s">
        <v>203</v>
      </c>
    </row>
    <row r="104" spans="1:13" ht="12.75" customHeight="1">
      <c r="A104" s="413" t="s">
        <v>135</v>
      </c>
      <c r="B104" s="415">
        <v>700</v>
      </c>
      <c r="C104" s="415">
        <v>70005</v>
      </c>
      <c r="D104" s="417" t="s">
        <v>607</v>
      </c>
      <c r="E104" s="420">
        <v>17306991</v>
      </c>
      <c r="F104" s="420">
        <f>SUM(G104+H104+K104+K105+K106+K107+L104)</f>
        <v>5640003</v>
      </c>
      <c r="G104" s="420">
        <v>61009</v>
      </c>
      <c r="H104" s="420">
        <v>2842366</v>
      </c>
      <c r="I104" s="398"/>
      <c r="J104" s="141" t="s">
        <v>156</v>
      </c>
      <c r="K104" s="142"/>
      <c r="L104" s="401"/>
      <c r="M104" s="404" t="s">
        <v>154</v>
      </c>
    </row>
    <row r="105" spans="1:13" ht="13.5" customHeight="1">
      <c r="A105" s="414"/>
      <c r="B105" s="416"/>
      <c r="C105" s="416"/>
      <c r="D105" s="418"/>
      <c r="E105" s="421"/>
      <c r="F105" s="421"/>
      <c r="G105" s="421"/>
      <c r="H105" s="421"/>
      <c r="I105" s="399"/>
      <c r="J105" s="118" t="s">
        <v>158</v>
      </c>
      <c r="K105" s="378">
        <v>2736628</v>
      </c>
      <c r="L105" s="402"/>
      <c r="M105" s="404"/>
    </row>
    <row r="106" spans="1:13" ht="11.25" customHeight="1">
      <c r="A106" s="414"/>
      <c r="B106" s="416"/>
      <c r="C106" s="416"/>
      <c r="D106" s="418"/>
      <c r="E106" s="421"/>
      <c r="F106" s="421"/>
      <c r="G106" s="421"/>
      <c r="H106" s="421"/>
      <c r="I106" s="399"/>
      <c r="J106" s="118" t="s">
        <v>159</v>
      </c>
      <c r="K106" s="119">
        <v>0</v>
      </c>
      <c r="L106" s="402"/>
      <c r="M106" s="404"/>
    </row>
    <row r="107" spans="1:13" ht="13.5" customHeight="1">
      <c r="A107" s="414"/>
      <c r="B107" s="416"/>
      <c r="C107" s="416"/>
      <c r="D107" s="419"/>
      <c r="E107" s="422"/>
      <c r="F107" s="422"/>
      <c r="G107" s="422"/>
      <c r="H107" s="422"/>
      <c r="I107" s="400"/>
      <c r="J107" s="143" t="s">
        <v>160</v>
      </c>
      <c r="K107" s="144">
        <v>0</v>
      </c>
      <c r="L107" s="403"/>
      <c r="M107" s="404"/>
    </row>
    <row r="108" spans="1:13" ht="16.5" customHeight="1">
      <c r="A108" s="414"/>
      <c r="B108" s="416"/>
      <c r="C108" s="416"/>
      <c r="D108" s="213" t="s">
        <v>509</v>
      </c>
      <c r="E108" s="211"/>
      <c r="F108" s="211"/>
      <c r="G108" s="211"/>
      <c r="H108" s="211"/>
      <c r="I108" s="211"/>
      <c r="J108" s="411"/>
      <c r="K108" s="411"/>
      <c r="L108" s="214"/>
      <c r="M108" s="404"/>
    </row>
    <row r="109" spans="1:13" ht="16.5" customHeight="1">
      <c r="A109" s="433"/>
      <c r="B109" s="438"/>
      <c r="C109" s="438"/>
      <c r="D109" s="213" t="s">
        <v>511</v>
      </c>
      <c r="E109" s="212">
        <f>SUM(E104)</f>
        <v>17306991</v>
      </c>
      <c r="F109" s="212">
        <f>SUM(F104)</f>
        <v>5640003</v>
      </c>
      <c r="G109" s="212">
        <f>SUM(G104)</f>
        <v>61009</v>
      </c>
      <c r="H109" s="212">
        <f>SUM(H104)</f>
        <v>2842366</v>
      </c>
      <c r="I109" s="212">
        <f>SUM(I104)</f>
        <v>0</v>
      </c>
      <c r="J109" s="405">
        <f>SUM(K104:K107)</f>
        <v>2736628</v>
      </c>
      <c r="K109" s="412"/>
      <c r="L109" s="215">
        <f>SUM(L104)</f>
        <v>0</v>
      </c>
      <c r="M109" s="404"/>
    </row>
    <row r="110" spans="1:13" ht="17.25" customHeight="1">
      <c r="A110" s="413" t="s">
        <v>1</v>
      </c>
      <c r="B110" s="415">
        <v>700</v>
      </c>
      <c r="C110" s="415">
        <v>70005</v>
      </c>
      <c r="D110" s="417" t="s">
        <v>608</v>
      </c>
      <c r="E110" s="420">
        <v>18300</v>
      </c>
      <c r="F110" s="420">
        <f>SUM(G110+H110+K110+K111+K112+K113+L110)</f>
        <v>9150</v>
      </c>
      <c r="G110" s="473">
        <v>0</v>
      </c>
      <c r="H110" s="473">
        <v>9150</v>
      </c>
      <c r="I110" s="398"/>
      <c r="J110" s="141" t="s">
        <v>156</v>
      </c>
      <c r="K110" s="119"/>
      <c r="L110" s="407"/>
      <c r="M110" s="404" t="s">
        <v>154</v>
      </c>
    </row>
    <row r="111" spans="1:13" ht="19.5" customHeight="1">
      <c r="A111" s="414"/>
      <c r="B111" s="416"/>
      <c r="C111" s="416"/>
      <c r="D111" s="418"/>
      <c r="E111" s="421"/>
      <c r="F111" s="421"/>
      <c r="G111" s="474"/>
      <c r="H111" s="474"/>
      <c r="I111" s="399"/>
      <c r="J111" s="118" t="s">
        <v>158</v>
      </c>
      <c r="K111" s="119"/>
      <c r="L111" s="408"/>
      <c r="M111" s="404"/>
    </row>
    <row r="112" spans="1:13" ht="12.75" customHeight="1">
      <c r="A112" s="414"/>
      <c r="B112" s="416"/>
      <c r="C112" s="416"/>
      <c r="D112" s="418"/>
      <c r="E112" s="421"/>
      <c r="F112" s="421"/>
      <c r="G112" s="474"/>
      <c r="H112" s="474"/>
      <c r="I112" s="399"/>
      <c r="J112" s="118" t="s">
        <v>159</v>
      </c>
      <c r="K112" s="119"/>
      <c r="L112" s="408"/>
      <c r="M112" s="404"/>
    </row>
    <row r="113" spans="1:13" ht="12.75" customHeight="1">
      <c r="A113" s="414"/>
      <c r="B113" s="416"/>
      <c r="C113" s="416"/>
      <c r="D113" s="419"/>
      <c r="E113" s="422"/>
      <c r="F113" s="422"/>
      <c r="G113" s="475"/>
      <c r="H113" s="475"/>
      <c r="I113" s="400"/>
      <c r="J113" s="143" t="s">
        <v>160</v>
      </c>
      <c r="K113" s="119"/>
      <c r="L113" s="409"/>
      <c r="M113" s="404"/>
    </row>
    <row r="114" spans="1:13" ht="15" customHeight="1">
      <c r="A114" s="414"/>
      <c r="B114" s="416"/>
      <c r="C114" s="416"/>
      <c r="D114" s="213" t="s">
        <v>509</v>
      </c>
      <c r="E114" s="211"/>
      <c r="F114" s="211"/>
      <c r="G114" s="211"/>
      <c r="H114" s="211"/>
      <c r="I114" s="211"/>
      <c r="J114" s="411"/>
      <c r="K114" s="411"/>
      <c r="L114" s="214"/>
      <c r="M114" s="404"/>
    </row>
    <row r="115" spans="1:13" ht="15.75" customHeight="1">
      <c r="A115" s="433"/>
      <c r="B115" s="438"/>
      <c r="C115" s="438"/>
      <c r="D115" s="213" t="s">
        <v>511</v>
      </c>
      <c r="E115" s="212">
        <f>SUM(E110)</f>
        <v>18300</v>
      </c>
      <c r="F115" s="212">
        <f>SUM(F110)</f>
        <v>9150</v>
      </c>
      <c r="G115" s="212">
        <f>SUM(G110)</f>
        <v>0</v>
      </c>
      <c r="H115" s="212">
        <f>SUM(H110)</f>
        <v>9150</v>
      </c>
      <c r="I115" s="212">
        <f>SUM(I110)</f>
        <v>0</v>
      </c>
      <c r="J115" s="405">
        <f>SUM(K110:K113)</f>
        <v>0</v>
      </c>
      <c r="K115" s="412"/>
      <c r="L115" s="215">
        <f>SUM(L110)</f>
        <v>0</v>
      </c>
      <c r="M115" s="404"/>
    </row>
    <row r="116" spans="1:13" ht="18.75" customHeight="1">
      <c r="A116" s="466" t="s">
        <v>2</v>
      </c>
      <c r="B116" s="467">
        <v>700</v>
      </c>
      <c r="C116" s="467">
        <v>70005</v>
      </c>
      <c r="D116" s="426" t="s">
        <v>719</v>
      </c>
      <c r="E116" s="420">
        <v>2214220</v>
      </c>
      <c r="F116" s="420">
        <f>SUM(G116+H116+K116+K117+K118+K119+L116)</f>
        <v>2158820</v>
      </c>
      <c r="G116" s="473">
        <v>558820</v>
      </c>
      <c r="H116" s="473">
        <v>1600000</v>
      </c>
      <c r="I116" s="398"/>
      <c r="J116" s="141" t="s">
        <v>156</v>
      </c>
      <c r="K116" s="142"/>
      <c r="L116" s="407"/>
      <c r="M116" s="404" t="s">
        <v>154</v>
      </c>
    </row>
    <row r="117" spans="1:13" ht="18.75" customHeight="1">
      <c r="A117" s="466"/>
      <c r="B117" s="467"/>
      <c r="C117" s="467"/>
      <c r="D117" s="427"/>
      <c r="E117" s="421"/>
      <c r="F117" s="421"/>
      <c r="G117" s="474"/>
      <c r="H117" s="474"/>
      <c r="I117" s="399"/>
      <c r="J117" s="118" t="s">
        <v>158</v>
      </c>
      <c r="K117" s="119"/>
      <c r="L117" s="408"/>
      <c r="M117" s="404"/>
    </row>
    <row r="118" spans="1:13" ht="18.75" customHeight="1">
      <c r="A118" s="466"/>
      <c r="B118" s="467"/>
      <c r="C118" s="467"/>
      <c r="D118" s="427"/>
      <c r="E118" s="421"/>
      <c r="F118" s="421"/>
      <c r="G118" s="474"/>
      <c r="H118" s="474"/>
      <c r="I118" s="399"/>
      <c r="J118" s="118" t="s">
        <v>159</v>
      </c>
      <c r="K118" s="119"/>
      <c r="L118" s="408"/>
      <c r="M118" s="404"/>
    </row>
    <row r="119" spans="1:13" ht="18.75" customHeight="1">
      <c r="A119" s="466"/>
      <c r="B119" s="467"/>
      <c r="C119" s="467"/>
      <c r="D119" s="428"/>
      <c r="E119" s="422"/>
      <c r="F119" s="422"/>
      <c r="G119" s="475"/>
      <c r="H119" s="475"/>
      <c r="I119" s="400"/>
      <c r="J119" s="143" t="s">
        <v>160</v>
      </c>
      <c r="K119" s="119"/>
      <c r="L119" s="409"/>
      <c r="M119" s="404"/>
    </row>
    <row r="120" spans="1:13" ht="18.75" customHeight="1">
      <c r="A120" s="466"/>
      <c r="B120" s="467"/>
      <c r="C120" s="467"/>
      <c r="D120" s="213" t="s">
        <v>509</v>
      </c>
      <c r="E120" s="211"/>
      <c r="F120" s="211"/>
      <c r="G120" s="211"/>
      <c r="H120" s="211"/>
      <c r="I120" s="211"/>
      <c r="J120" s="411"/>
      <c r="K120" s="411"/>
      <c r="L120" s="214"/>
      <c r="M120" s="404"/>
    </row>
    <row r="121" spans="1:13" ht="18.75" customHeight="1">
      <c r="A121" s="466"/>
      <c r="B121" s="467"/>
      <c r="C121" s="467"/>
      <c r="D121" s="213" t="s">
        <v>511</v>
      </c>
      <c r="E121" s="212">
        <f>SUM(E116)</f>
        <v>2214220</v>
      </c>
      <c r="F121" s="212">
        <f>SUM(F116)</f>
        <v>2158820</v>
      </c>
      <c r="G121" s="212">
        <f>SUM(G116)</f>
        <v>558820</v>
      </c>
      <c r="H121" s="212">
        <f>SUM(H116)</f>
        <v>1600000</v>
      </c>
      <c r="I121" s="212">
        <f>SUM(I116)</f>
        <v>0</v>
      </c>
      <c r="J121" s="471">
        <f>SUM(K116:K119)</f>
        <v>0</v>
      </c>
      <c r="K121" s="472"/>
      <c r="L121" s="215">
        <f>SUM(L116)</f>
        <v>0</v>
      </c>
      <c r="M121" s="404"/>
    </row>
    <row r="122" spans="1:13" ht="18.75" customHeight="1">
      <c r="A122" s="476" t="s">
        <v>565</v>
      </c>
      <c r="B122" s="477"/>
      <c r="C122" s="477"/>
      <c r="D122" s="478"/>
      <c r="E122" s="146">
        <f>SUM(E104,E110,E116)</f>
        <v>19539511</v>
      </c>
      <c r="F122" s="146">
        <f>SUM(F104,F110,F116)</f>
        <v>7807973</v>
      </c>
      <c r="G122" s="146">
        <f>SUM(G104,G110,G116)</f>
        <v>619829</v>
      </c>
      <c r="H122" s="146">
        <f>SUM(H104,H110,H116)</f>
        <v>4451516</v>
      </c>
      <c r="I122" s="146">
        <f>SUM(I104,I110,I116)</f>
        <v>0</v>
      </c>
      <c r="J122" s="410">
        <f>SUM(K104:K107,K110:K113,K116:K119)</f>
        <v>2736628</v>
      </c>
      <c r="K122" s="410"/>
      <c r="L122" s="146">
        <f>SUM(L104,L110,L116)</f>
        <v>0</v>
      </c>
      <c r="M122" s="216" t="s">
        <v>203</v>
      </c>
    </row>
    <row r="123" spans="1:13" ht="15.75" customHeight="1">
      <c r="A123" s="413" t="s">
        <v>111</v>
      </c>
      <c r="B123" s="415">
        <v>720</v>
      </c>
      <c r="C123" s="415">
        <v>72095</v>
      </c>
      <c r="D123" s="417" t="s">
        <v>652</v>
      </c>
      <c r="E123" s="420">
        <v>559380</v>
      </c>
      <c r="F123" s="420">
        <f>SUM(G123+H123+K123+K124+K125+K126+L123)</f>
        <v>458570</v>
      </c>
      <c r="G123" s="420">
        <v>16674</v>
      </c>
      <c r="H123" s="420">
        <v>65749</v>
      </c>
      <c r="I123" s="398"/>
      <c r="J123" s="141" t="s">
        <v>156</v>
      </c>
      <c r="K123" s="142"/>
      <c r="L123" s="401">
        <v>376147</v>
      </c>
      <c r="M123" s="404" t="s">
        <v>154</v>
      </c>
    </row>
    <row r="124" spans="1:13" ht="14.25" customHeight="1">
      <c r="A124" s="414"/>
      <c r="B124" s="416"/>
      <c r="C124" s="416"/>
      <c r="D124" s="418"/>
      <c r="E124" s="421"/>
      <c r="F124" s="421"/>
      <c r="G124" s="421"/>
      <c r="H124" s="421"/>
      <c r="I124" s="399"/>
      <c r="J124" s="118" t="s">
        <v>158</v>
      </c>
      <c r="K124" s="119">
        <v>0</v>
      </c>
      <c r="L124" s="402"/>
      <c r="M124" s="404"/>
    </row>
    <row r="125" spans="1:13" ht="15" customHeight="1">
      <c r="A125" s="414"/>
      <c r="B125" s="416"/>
      <c r="C125" s="416"/>
      <c r="D125" s="418"/>
      <c r="E125" s="421"/>
      <c r="F125" s="421"/>
      <c r="G125" s="421"/>
      <c r="H125" s="421"/>
      <c r="I125" s="399"/>
      <c r="J125" s="118" t="s">
        <v>159</v>
      </c>
      <c r="K125" s="119">
        <v>0</v>
      </c>
      <c r="L125" s="402"/>
      <c r="M125" s="404"/>
    </row>
    <row r="126" spans="1:13" ht="15.75" customHeight="1">
      <c r="A126" s="414"/>
      <c r="B126" s="416"/>
      <c r="C126" s="416"/>
      <c r="D126" s="419"/>
      <c r="E126" s="422"/>
      <c r="F126" s="422"/>
      <c r="G126" s="422"/>
      <c r="H126" s="422"/>
      <c r="I126" s="400"/>
      <c r="J126" s="143" t="s">
        <v>160</v>
      </c>
      <c r="K126" s="144">
        <v>0</v>
      </c>
      <c r="L126" s="403"/>
      <c r="M126" s="404"/>
    </row>
    <row r="127" spans="1:13" ht="12.75" customHeight="1">
      <c r="A127" s="414"/>
      <c r="B127" s="416"/>
      <c r="C127" s="416"/>
      <c r="D127" s="213" t="s">
        <v>509</v>
      </c>
      <c r="E127" s="211"/>
      <c r="F127" s="211"/>
      <c r="G127" s="211"/>
      <c r="H127" s="211"/>
      <c r="I127" s="211"/>
      <c r="J127" s="411"/>
      <c r="K127" s="411"/>
      <c r="L127" s="214"/>
      <c r="M127" s="404"/>
    </row>
    <row r="128" spans="1:13" ht="12.75" customHeight="1">
      <c r="A128" s="433"/>
      <c r="B128" s="438"/>
      <c r="C128" s="438"/>
      <c r="D128" s="213" t="s">
        <v>511</v>
      </c>
      <c r="E128" s="212">
        <f>SUM(E123)</f>
        <v>559380</v>
      </c>
      <c r="F128" s="212">
        <f>SUM(F123)</f>
        <v>458570</v>
      </c>
      <c r="G128" s="212">
        <f>SUM(G123)</f>
        <v>16674</v>
      </c>
      <c r="H128" s="212">
        <f>SUM(H123)</f>
        <v>65749</v>
      </c>
      <c r="I128" s="212">
        <f>SUM(I123)</f>
        <v>0</v>
      </c>
      <c r="J128" s="405">
        <f>SUM(K123:K126)</f>
        <v>0</v>
      </c>
      <c r="K128" s="412"/>
      <c r="L128" s="215">
        <f>SUM(L123)</f>
        <v>376147</v>
      </c>
      <c r="M128" s="404"/>
    </row>
    <row r="129" spans="1:13" ht="19.5" customHeight="1">
      <c r="A129" s="413" t="s">
        <v>611</v>
      </c>
      <c r="B129" s="415">
        <v>750</v>
      </c>
      <c r="C129" s="415">
        <v>75020</v>
      </c>
      <c r="D129" s="483" t="s">
        <v>810</v>
      </c>
      <c r="E129" s="420">
        <v>360114</v>
      </c>
      <c r="F129" s="420">
        <f>SUM(G129+H129+K129+K130+K131+K132+L129)</f>
        <v>40450</v>
      </c>
      <c r="G129" s="420">
        <v>40450</v>
      </c>
      <c r="H129" s="420"/>
      <c r="I129" s="398"/>
      <c r="J129" s="141" t="s">
        <v>156</v>
      </c>
      <c r="K129" s="142"/>
      <c r="L129" s="401">
        <v>0</v>
      </c>
      <c r="M129" s="404" t="s">
        <v>154</v>
      </c>
    </row>
    <row r="130" spans="1:13" ht="15" customHeight="1">
      <c r="A130" s="414"/>
      <c r="B130" s="416"/>
      <c r="C130" s="416"/>
      <c r="D130" s="447"/>
      <c r="E130" s="421"/>
      <c r="F130" s="421"/>
      <c r="G130" s="421"/>
      <c r="H130" s="421"/>
      <c r="I130" s="399"/>
      <c r="J130" s="118" t="s">
        <v>158</v>
      </c>
      <c r="K130" s="119">
        <v>0</v>
      </c>
      <c r="L130" s="402"/>
      <c r="M130" s="404"/>
    </row>
    <row r="131" spans="1:13" ht="16.5" customHeight="1">
      <c r="A131" s="414"/>
      <c r="B131" s="416"/>
      <c r="C131" s="416"/>
      <c r="D131" s="447"/>
      <c r="E131" s="421"/>
      <c r="F131" s="421"/>
      <c r="G131" s="421"/>
      <c r="H131" s="421"/>
      <c r="I131" s="399"/>
      <c r="J131" s="118" t="s">
        <v>159</v>
      </c>
      <c r="K131" s="119">
        <v>0</v>
      </c>
      <c r="L131" s="402"/>
      <c r="M131" s="404"/>
    </row>
    <row r="132" spans="1:13" ht="21.75" customHeight="1">
      <c r="A132" s="414"/>
      <c r="B132" s="416"/>
      <c r="C132" s="416"/>
      <c r="D132" s="484"/>
      <c r="E132" s="422"/>
      <c r="F132" s="422"/>
      <c r="G132" s="422"/>
      <c r="H132" s="422"/>
      <c r="I132" s="400"/>
      <c r="J132" s="143" t="s">
        <v>160</v>
      </c>
      <c r="K132" s="144">
        <v>0</v>
      </c>
      <c r="L132" s="403"/>
      <c r="M132" s="404"/>
    </row>
    <row r="133" spans="1:13" ht="12.75" customHeight="1">
      <c r="A133" s="414"/>
      <c r="B133" s="416"/>
      <c r="C133" s="416"/>
      <c r="D133" s="213" t="s">
        <v>509</v>
      </c>
      <c r="E133" s="212">
        <f>SUM(E129)</f>
        <v>360114</v>
      </c>
      <c r="F133" s="212">
        <f>SUM(F129)</f>
        <v>40450</v>
      </c>
      <c r="G133" s="212">
        <f>SUM(G129)</f>
        <v>40450</v>
      </c>
      <c r="H133" s="212">
        <f>SUM(H129)</f>
        <v>0</v>
      </c>
      <c r="I133" s="212">
        <f>SUM(I129)</f>
        <v>0</v>
      </c>
      <c r="J133" s="405">
        <f>SUM(K129:K132)</f>
        <v>0</v>
      </c>
      <c r="K133" s="412"/>
      <c r="L133" s="215">
        <f>SUM(L129)</f>
        <v>0</v>
      </c>
      <c r="M133" s="404"/>
    </row>
    <row r="134" spans="1:13" ht="12.75" customHeight="1">
      <c r="A134" s="435"/>
      <c r="B134" s="437"/>
      <c r="C134" s="437"/>
      <c r="D134" s="213" t="s">
        <v>511</v>
      </c>
      <c r="E134" s="212"/>
      <c r="F134" s="212"/>
      <c r="G134" s="212"/>
      <c r="H134" s="212"/>
      <c r="I134" s="212"/>
      <c r="J134" s="405"/>
      <c r="K134" s="412"/>
      <c r="L134" s="215"/>
      <c r="M134" s="404"/>
    </row>
    <row r="135" spans="1:13" ht="18.75" customHeight="1">
      <c r="A135" s="413" t="s">
        <v>612</v>
      </c>
      <c r="B135" s="415">
        <v>750</v>
      </c>
      <c r="C135" s="415">
        <v>75075</v>
      </c>
      <c r="D135" s="483" t="s">
        <v>185</v>
      </c>
      <c r="E135" s="420">
        <v>141277</v>
      </c>
      <c r="F135" s="420">
        <f>SUM(G135+H135+K135+K136+K137+K138+L135)</f>
        <v>105780</v>
      </c>
      <c r="G135" s="420">
        <v>99680</v>
      </c>
      <c r="H135" s="420"/>
      <c r="I135" s="398"/>
      <c r="J135" s="141" t="s">
        <v>156</v>
      </c>
      <c r="K135" s="142"/>
      <c r="L135" s="401">
        <v>3681</v>
      </c>
      <c r="M135" s="404" t="s">
        <v>154</v>
      </c>
    </row>
    <row r="136" spans="1:13" ht="15.75" customHeight="1">
      <c r="A136" s="414"/>
      <c r="B136" s="416"/>
      <c r="C136" s="416"/>
      <c r="D136" s="447"/>
      <c r="E136" s="421"/>
      <c r="F136" s="421"/>
      <c r="G136" s="421"/>
      <c r="H136" s="421"/>
      <c r="I136" s="399"/>
      <c r="J136" s="118" t="s">
        <v>158</v>
      </c>
      <c r="K136" s="119">
        <v>2419</v>
      </c>
      <c r="L136" s="402"/>
      <c r="M136" s="404"/>
    </row>
    <row r="137" spans="1:13" ht="20.25" customHeight="1">
      <c r="A137" s="414"/>
      <c r="B137" s="416"/>
      <c r="C137" s="416"/>
      <c r="D137" s="447"/>
      <c r="E137" s="421"/>
      <c r="F137" s="421"/>
      <c r="G137" s="421"/>
      <c r="H137" s="421"/>
      <c r="I137" s="399"/>
      <c r="J137" s="118" t="s">
        <v>159</v>
      </c>
      <c r="K137" s="119">
        <v>0</v>
      </c>
      <c r="L137" s="402"/>
      <c r="M137" s="404"/>
    </row>
    <row r="138" spans="1:13" ht="19.5" customHeight="1">
      <c r="A138" s="414"/>
      <c r="B138" s="416"/>
      <c r="C138" s="416"/>
      <c r="D138" s="484"/>
      <c r="E138" s="422"/>
      <c r="F138" s="422"/>
      <c r="G138" s="422"/>
      <c r="H138" s="422"/>
      <c r="I138" s="400"/>
      <c r="J138" s="143" t="s">
        <v>160</v>
      </c>
      <c r="K138" s="144">
        <v>0</v>
      </c>
      <c r="L138" s="403"/>
      <c r="M138" s="404"/>
    </row>
    <row r="139" spans="1:13" ht="17.25" customHeight="1">
      <c r="A139" s="414"/>
      <c r="B139" s="416"/>
      <c r="C139" s="416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05">
        <f>SUM(K135:K138)</f>
        <v>2419</v>
      </c>
      <c r="K139" s="412"/>
      <c r="L139" s="215">
        <f>SUM(L135)</f>
        <v>3681</v>
      </c>
      <c r="M139" s="404"/>
    </row>
    <row r="140" spans="1:13" ht="17.25" customHeight="1">
      <c r="A140" s="435"/>
      <c r="B140" s="437"/>
      <c r="C140" s="437"/>
      <c r="D140" s="213" t="s">
        <v>511</v>
      </c>
      <c r="E140" s="212"/>
      <c r="F140" s="212"/>
      <c r="G140" s="212"/>
      <c r="H140" s="212"/>
      <c r="I140" s="212"/>
      <c r="J140" s="405"/>
      <c r="K140" s="412"/>
      <c r="L140" s="215"/>
      <c r="M140" s="404"/>
    </row>
    <row r="141" spans="1:13" ht="17.25" customHeight="1">
      <c r="A141" s="413" t="s">
        <v>614</v>
      </c>
      <c r="B141" s="415">
        <v>801</v>
      </c>
      <c r="C141" s="415">
        <v>80120</v>
      </c>
      <c r="D141" s="417" t="s">
        <v>653</v>
      </c>
      <c r="E141" s="420">
        <v>5349041</v>
      </c>
      <c r="F141" s="420">
        <f>SUM(G141+H141+K141+K142+K143+K144+L141)</f>
        <v>2505777</v>
      </c>
      <c r="G141" s="420">
        <v>63895</v>
      </c>
      <c r="H141" s="420">
        <v>889276</v>
      </c>
      <c r="I141" s="398"/>
      <c r="J141" s="141" t="s">
        <v>156</v>
      </c>
      <c r="K141" s="142"/>
      <c r="L141" s="401">
        <v>1552606</v>
      </c>
      <c r="M141" s="404" t="s">
        <v>391</v>
      </c>
    </row>
    <row r="142" spans="1:13" ht="18" customHeight="1">
      <c r="A142" s="414"/>
      <c r="B142" s="416"/>
      <c r="C142" s="416"/>
      <c r="D142" s="418"/>
      <c r="E142" s="421"/>
      <c r="F142" s="421"/>
      <c r="G142" s="421"/>
      <c r="H142" s="421"/>
      <c r="I142" s="399"/>
      <c r="J142" s="118" t="s">
        <v>158</v>
      </c>
      <c r="K142" s="119">
        <v>0</v>
      </c>
      <c r="L142" s="402"/>
      <c r="M142" s="404"/>
    </row>
    <row r="143" spans="1:13" ht="20.25" customHeight="1">
      <c r="A143" s="414"/>
      <c r="B143" s="416"/>
      <c r="C143" s="416"/>
      <c r="D143" s="418"/>
      <c r="E143" s="421"/>
      <c r="F143" s="421"/>
      <c r="G143" s="421"/>
      <c r="H143" s="421"/>
      <c r="I143" s="399"/>
      <c r="J143" s="118" t="s">
        <v>159</v>
      </c>
      <c r="K143" s="119">
        <v>0</v>
      </c>
      <c r="L143" s="402"/>
      <c r="M143" s="404"/>
    </row>
    <row r="144" spans="1:13" ht="18.75" customHeight="1">
      <c r="A144" s="414"/>
      <c r="B144" s="416"/>
      <c r="C144" s="416"/>
      <c r="D144" s="419"/>
      <c r="E144" s="422"/>
      <c r="F144" s="422"/>
      <c r="G144" s="422"/>
      <c r="H144" s="422"/>
      <c r="I144" s="400"/>
      <c r="J144" s="143" t="s">
        <v>160</v>
      </c>
      <c r="K144" s="144">
        <v>0</v>
      </c>
      <c r="L144" s="403"/>
      <c r="M144" s="404"/>
    </row>
    <row r="145" spans="1:13" ht="18.75" customHeight="1">
      <c r="A145" s="414"/>
      <c r="B145" s="416"/>
      <c r="C145" s="416"/>
      <c r="D145" s="213" t="s">
        <v>509</v>
      </c>
      <c r="E145" s="374"/>
      <c r="F145" s="374"/>
      <c r="G145" s="374"/>
      <c r="H145" s="374"/>
      <c r="I145" s="374"/>
      <c r="J145" s="423"/>
      <c r="K145" s="423"/>
      <c r="L145" s="375"/>
      <c r="M145" s="404"/>
    </row>
    <row r="146" spans="1:13" ht="19.5" customHeight="1">
      <c r="A146" s="414"/>
      <c r="B146" s="416"/>
      <c r="C146" s="416"/>
      <c r="D146" s="222" t="s">
        <v>511</v>
      </c>
      <c r="E146" s="376">
        <f>SUM(E141)</f>
        <v>5349041</v>
      </c>
      <c r="F146" s="376">
        <f>SUM(F141)</f>
        <v>2505777</v>
      </c>
      <c r="G146" s="376">
        <f>SUM(G141)</f>
        <v>63895</v>
      </c>
      <c r="H146" s="376">
        <f>SUM(H141)</f>
        <v>889276</v>
      </c>
      <c r="I146" s="376">
        <f>SUM(I141)</f>
        <v>0</v>
      </c>
      <c r="J146" s="479">
        <f>SUM(K141:K144)</f>
        <v>0</v>
      </c>
      <c r="K146" s="480"/>
      <c r="L146" s="377">
        <f>SUM(L141)</f>
        <v>1552606</v>
      </c>
      <c r="M146" s="404"/>
    </row>
    <row r="147" spans="1:13" ht="21" customHeight="1">
      <c r="A147" s="413" t="s">
        <v>616</v>
      </c>
      <c r="B147" s="415">
        <v>801</v>
      </c>
      <c r="C147" s="415">
        <v>80130</v>
      </c>
      <c r="D147" s="417" t="s">
        <v>613</v>
      </c>
      <c r="E147" s="420">
        <v>429721</v>
      </c>
      <c r="F147" s="420">
        <f>SUM(G147+H147+K147+K148+K149+K150+L147)</f>
        <v>174836</v>
      </c>
      <c r="G147" s="420"/>
      <c r="H147" s="420"/>
      <c r="I147" s="398"/>
      <c r="J147" s="141" t="s">
        <v>156</v>
      </c>
      <c r="K147" s="142"/>
      <c r="L147" s="401">
        <v>174836</v>
      </c>
      <c r="M147" s="404" t="s">
        <v>130</v>
      </c>
    </row>
    <row r="148" spans="1:13" ht="16.5" customHeight="1">
      <c r="A148" s="414"/>
      <c r="B148" s="416"/>
      <c r="C148" s="416"/>
      <c r="D148" s="418"/>
      <c r="E148" s="421"/>
      <c r="F148" s="421"/>
      <c r="G148" s="421"/>
      <c r="H148" s="421"/>
      <c r="I148" s="399"/>
      <c r="J148" s="118" t="s">
        <v>158</v>
      </c>
      <c r="K148" s="119">
        <v>0</v>
      </c>
      <c r="L148" s="402"/>
      <c r="M148" s="404"/>
    </row>
    <row r="149" spans="1:13" ht="18.75" customHeight="1">
      <c r="A149" s="414"/>
      <c r="B149" s="416"/>
      <c r="C149" s="416"/>
      <c r="D149" s="418"/>
      <c r="E149" s="421"/>
      <c r="F149" s="421"/>
      <c r="G149" s="421"/>
      <c r="H149" s="421"/>
      <c r="I149" s="399"/>
      <c r="J149" s="118" t="s">
        <v>159</v>
      </c>
      <c r="K149" s="119">
        <v>0</v>
      </c>
      <c r="L149" s="402"/>
      <c r="M149" s="404"/>
    </row>
    <row r="150" spans="1:13" ht="19.5" customHeight="1">
      <c r="A150" s="414"/>
      <c r="B150" s="416"/>
      <c r="C150" s="416"/>
      <c r="D150" s="419"/>
      <c r="E150" s="422"/>
      <c r="F150" s="422"/>
      <c r="G150" s="422"/>
      <c r="H150" s="422"/>
      <c r="I150" s="400"/>
      <c r="J150" s="143" t="s">
        <v>160</v>
      </c>
      <c r="K150" s="144">
        <v>0</v>
      </c>
      <c r="L150" s="403"/>
      <c r="M150" s="404"/>
    </row>
    <row r="151" spans="1:13" ht="19.5" customHeight="1">
      <c r="A151" s="414"/>
      <c r="B151" s="416"/>
      <c r="C151" s="416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439"/>
      <c r="K151" s="439"/>
      <c r="L151" s="215">
        <v>174836</v>
      </c>
      <c r="M151" s="404"/>
    </row>
    <row r="152" spans="1:13" ht="15.75" customHeight="1">
      <c r="A152" s="433"/>
      <c r="B152" s="438"/>
      <c r="C152" s="438"/>
      <c r="D152" s="213" t="s">
        <v>511</v>
      </c>
      <c r="E152" s="212"/>
      <c r="F152" s="212"/>
      <c r="G152" s="212"/>
      <c r="H152" s="212"/>
      <c r="I152" s="212"/>
      <c r="J152" s="405"/>
      <c r="K152" s="406"/>
      <c r="L152" s="215"/>
      <c r="M152" s="404"/>
    </row>
    <row r="153" spans="1:13" ht="18" customHeight="1">
      <c r="A153" s="413" t="s">
        <v>618</v>
      </c>
      <c r="B153" s="415">
        <v>853</v>
      </c>
      <c r="C153" s="415">
        <v>85395</v>
      </c>
      <c r="D153" s="417" t="s">
        <v>615</v>
      </c>
      <c r="E153" s="420">
        <f>SUM(E157:E158)</f>
        <v>516676</v>
      </c>
      <c r="F153" s="420">
        <f>SUM(G153+H153+K153+K154+K155+K156+L153)</f>
        <v>174209</v>
      </c>
      <c r="G153" s="420">
        <v>6000</v>
      </c>
      <c r="H153" s="420"/>
      <c r="I153" s="398"/>
      <c r="J153" s="141" t="s">
        <v>156</v>
      </c>
      <c r="K153" s="142">
        <v>1415</v>
      </c>
      <c r="L153" s="401">
        <v>166794</v>
      </c>
      <c r="M153" s="404" t="s">
        <v>154</v>
      </c>
    </row>
    <row r="154" spans="1:13" ht="19.5" customHeight="1">
      <c r="A154" s="414"/>
      <c r="B154" s="416"/>
      <c r="C154" s="416"/>
      <c r="D154" s="418"/>
      <c r="E154" s="421"/>
      <c r="F154" s="421"/>
      <c r="G154" s="421"/>
      <c r="H154" s="421"/>
      <c r="I154" s="399"/>
      <c r="J154" s="118" t="s">
        <v>158</v>
      </c>
      <c r="K154" s="119">
        <v>0</v>
      </c>
      <c r="L154" s="402"/>
      <c r="M154" s="404"/>
    </row>
    <row r="155" spans="1:13" ht="15.75" customHeight="1">
      <c r="A155" s="414"/>
      <c r="B155" s="416"/>
      <c r="C155" s="416"/>
      <c r="D155" s="418"/>
      <c r="E155" s="421"/>
      <c r="F155" s="421"/>
      <c r="G155" s="421"/>
      <c r="H155" s="421"/>
      <c r="I155" s="399"/>
      <c r="J155" s="118" t="s">
        <v>159</v>
      </c>
      <c r="K155" s="119">
        <v>0</v>
      </c>
      <c r="L155" s="402"/>
      <c r="M155" s="404"/>
    </row>
    <row r="156" spans="1:13" ht="12" customHeight="1">
      <c r="A156" s="414"/>
      <c r="B156" s="416"/>
      <c r="C156" s="416"/>
      <c r="D156" s="419"/>
      <c r="E156" s="422"/>
      <c r="F156" s="422"/>
      <c r="G156" s="422"/>
      <c r="H156" s="422"/>
      <c r="I156" s="400"/>
      <c r="J156" s="143" t="s">
        <v>160</v>
      </c>
      <c r="K156" s="144">
        <v>0</v>
      </c>
      <c r="L156" s="403"/>
      <c r="M156" s="404"/>
    </row>
    <row r="157" spans="1:13" ht="16.5" customHeight="1">
      <c r="A157" s="414"/>
      <c r="B157" s="416"/>
      <c r="C157" s="416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05">
        <f>SUM(K153:K156)</f>
        <v>1415</v>
      </c>
      <c r="K157" s="406"/>
      <c r="L157" s="215">
        <f>SUM(L153)</f>
        <v>166794</v>
      </c>
      <c r="M157" s="404"/>
    </row>
    <row r="158" spans="1:13" ht="17.25" customHeight="1">
      <c r="A158" s="433"/>
      <c r="B158" s="438"/>
      <c r="C158" s="438"/>
      <c r="D158" s="213" t="s">
        <v>511</v>
      </c>
      <c r="E158" s="212"/>
      <c r="F158" s="212"/>
      <c r="G158" s="212"/>
      <c r="H158" s="212"/>
      <c r="I158" s="212"/>
      <c r="J158" s="405"/>
      <c r="K158" s="406"/>
      <c r="L158" s="215"/>
      <c r="M158" s="404"/>
    </row>
    <row r="159" spans="1:13" ht="14.25" customHeight="1">
      <c r="A159" s="413" t="s">
        <v>741</v>
      </c>
      <c r="B159" s="415">
        <v>853</v>
      </c>
      <c r="C159" s="415">
        <v>85395</v>
      </c>
      <c r="D159" s="417" t="s">
        <v>617</v>
      </c>
      <c r="E159" s="420">
        <f>SUM(E163:E164)</f>
        <v>250384</v>
      </c>
      <c r="F159" s="420">
        <f>SUM(G159+H159+K159+K160+K161+K162+L159)</f>
        <v>33149</v>
      </c>
      <c r="G159" s="420">
        <f>SUM(G163:G164)</f>
        <v>14440</v>
      </c>
      <c r="H159" s="420">
        <f>SUM(H163:H164)</f>
        <v>0</v>
      </c>
      <c r="I159" s="420">
        <f>SUM(I163:I164)</f>
        <v>0</v>
      </c>
      <c r="J159" s="141" t="s">
        <v>156</v>
      </c>
      <c r="K159" s="142">
        <v>0</v>
      </c>
      <c r="L159" s="401">
        <f>SUM(L163:L164)</f>
        <v>18709</v>
      </c>
      <c r="M159" s="404" t="s">
        <v>566</v>
      </c>
    </row>
    <row r="160" spans="1:13" ht="11.25" customHeight="1">
      <c r="A160" s="414"/>
      <c r="B160" s="416"/>
      <c r="C160" s="416"/>
      <c r="D160" s="418"/>
      <c r="E160" s="421"/>
      <c r="F160" s="421"/>
      <c r="G160" s="421"/>
      <c r="H160" s="421"/>
      <c r="I160" s="421"/>
      <c r="J160" s="118" t="s">
        <v>158</v>
      </c>
      <c r="K160" s="119">
        <v>0</v>
      </c>
      <c r="L160" s="402"/>
      <c r="M160" s="404"/>
    </row>
    <row r="161" spans="1:13" ht="13.5" customHeight="1">
      <c r="A161" s="414"/>
      <c r="B161" s="416"/>
      <c r="C161" s="416"/>
      <c r="D161" s="418"/>
      <c r="E161" s="421"/>
      <c r="F161" s="421"/>
      <c r="G161" s="421"/>
      <c r="H161" s="421"/>
      <c r="I161" s="421"/>
      <c r="J161" s="118" t="s">
        <v>159</v>
      </c>
      <c r="K161" s="119">
        <v>0</v>
      </c>
      <c r="L161" s="402"/>
      <c r="M161" s="404"/>
    </row>
    <row r="162" spans="1:13" ht="9" customHeight="1">
      <c r="A162" s="414"/>
      <c r="B162" s="416"/>
      <c r="C162" s="416"/>
      <c r="D162" s="419"/>
      <c r="E162" s="422"/>
      <c r="F162" s="422"/>
      <c r="G162" s="422"/>
      <c r="H162" s="422"/>
      <c r="I162" s="422"/>
      <c r="J162" s="143" t="s">
        <v>160</v>
      </c>
      <c r="K162" s="144">
        <v>0</v>
      </c>
      <c r="L162" s="403"/>
      <c r="M162" s="404"/>
    </row>
    <row r="163" spans="1:13" ht="13.5" customHeight="1">
      <c r="A163" s="414"/>
      <c r="B163" s="416"/>
      <c r="C163" s="416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05">
        <v>0</v>
      </c>
      <c r="K163" s="406"/>
      <c r="L163" s="215">
        <v>18709</v>
      </c>
      <c r="M163" s="404"/>
    </row>
    <row r="164" spans="1:13" ht="13.5" customHeight="1">
      <c r="A164" s="414"/>
      <c r="B164" s="416"/>
      <c r="C164" s="416"/>
      <c r="D164" s="222" t="s">
        <v>511</v>
      </c>
      <c r="E164" s="212"/>
      <c r="F164" s="212"/>
      <c r="G164" s="212"/>
      <c r="H164" s="212"/>
      <c r="I164" s="212"/>
      <c r="J164" s="405"/>
      <c r="K164" s="406"/>
      <c r="L164" s="215"/>
      <c r="M164" s="404"/>
    </row>
    <row r="165" spans="1:13" ht="12.75" customHeight="1">
      <c r="A165" s="413" t="s">
        <v>742</v>
      </c>
      <c r="B165" s="415">
        <v>853</v>
      </c>
      <c r="C165" s="415">
        <v>85395</v>
      </c>
      <c r="D165" s="417" t="s">
        <v>619</v>
      </c>
      <c r="E165" s="420">
        <v>1084094</v>
      </c>
      <c r="F165" s="420">
        <f>SUM(G165+H165+K165+K166+K167+K168+L165)</f>
        <v>282799</v>
      </c>
      <c r="G165" s="420"/>
      <c r="H165" s="420"/>
      <c r="I165" s="398"/>
      <c r="J165" s="141" t="s">
        <v>156</v>
      </c>
      <c r="K165" s="142"/>
      <c r="L165" s="401">
        <v>282799</v>
      </c>
      <c r="M165" s="404" t="s">
        <v>566</v>
      </c>
    </row>
    <row r="166" spans="1:13" ht="15.75" customHeight="1">
      <c r="A166" s="414"/>
      <c r="B166" s="416"/>
      <c r="C166" s="416"/>
      <c r="D166" s="418"/>
      <c r="E166" s="421"/>
      <c r="F166" s="421"/>
      <c r="G166" s="421"/>
      <c r="H166" s="421"/>
      <c r="I166" s="399"/>
      <c r="J166" s="118" t="s">
        <v>158</v>
      </c>
      <c r="K166" s="119">
        <v>0</v>
      </c>
      <c r="L166" s="402"/>
      <c r="M166" s="404"/>
    </row>
    <row r="167" spans="1:13" ht="17.25" customHeight="1">
      <c r="A167" s="414"/>
      <c r="B167" s="416"/>
      <c r="C167" s="416"/>
      <c r="D167" s="418"/>
      <c r="E167" s="421"/>
      <c r="F167" s="421"/>
      <c r="G167" s="421"/>
      <c r="H167" s="421"/>
      <c r="I167" s="399"/>
      <c r="J167" s="118" t="s">
        <v>159</v>
      </c>
      <c r="K167" s="119">
        <v>0</v>
      </c>
      <c r="L167" s="402"/>
      <c r="M167" s="404"/>
    </row>
    <row r="168" spans="1:13" ht="10.5" customHeight="1">
      <c r="A168" s="414"/>
      <c r="B168" s="416"/>
      <c r="C168" s="416"/>
      <c r="D168" s="419"/>
      <c r="E168" s="422"/>
      <c r="F168" s="422"/>
      <c r="G168" s="422"/>
      <c r="H168" s="422"/>
      <c r="I168" s="400"/>
      <c r="J168" s="143" t="s">
        <v>160</v>
      </c>
      <c r="K168" s="144">
        <v>0</v>
      </c>
      <c r="L168" s="403"/>
      <c r="M168" s="404"/>
    </row>
    <row r="169" spans="1:13" ht="14.25" customHeight="1">
      <c r="A169" s="414"/>
      <c r="B169" s="416"/>
      <c r="C169" s="416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05"/>
      <c r="K169" s="406"/>
      <c r="L169" s="215">
        <v>282799</v>
      </c>
      <c r="M169" s="404"/>
    </row>
    <row r="170" spans="1:13" ht="15" customHeight="1">
      <c r="A170" s="414"/>
      <c r="B170" s="416"/>
      <c r="C170" s="416"/>
      <c r="D170" s="222" t="s">
        <v>511</v>
      </c>
      <c r="E170" s="212"/>
      <c r="F170" s="212"/>
      <c r="G170" s="212"/>
      <c r="H170" s="212"/>
      <c r="I170" s="212"/>
      <c r="J170" s="405"/>
      <c r="K170" s="406"/>
      <c r="L170" s="215"/>
      <c r="M170" s="404"/>
    </row>
    <row r="171" spans="1:13" ht="15" customHeight="1">
      <c r="A171" s="413" t="s">
        <v>762</v>
      </c>
      <c r="B171" s="415">
        <v>853</v>
      </c>
      <c r="C171" s="415">
        <v>85395</v>
      </c>
      <c r="D171" s="417" t="s">
        <v>761</v>
      </c>
      <c r="E171" s="420">
        <v>179121</v>
      </c>
      <c r="F171" s="420">
        <f>SUM(G171+H171+K171+K172+K173+K174+L171)</f>
        <v>31102</v>
      </c>
      <c r="G171" s="420"/>
      <c r="H171" s="420"/>
      <c r="I171" s="398"/>
      <c r="J171" s="141" t="s">
        <v>156</v>
      </c>
      <c r="K171" s="142"/>
      <c r="L171" s="401">
        <v>31102</v>
      </c>
      <c r="M171" s="404" t="s">
        <v>566</v>
      </c>
    </row>
    <row r="172" spans="1:13" ht="15" customHeight="1">
      <c r="A172" s="414"/>
      <c r="B172" s="416"/>
      <c r="C172" s="416"/>
      <c r="D172" s="418"/>
      <c r="E172" s="421"/>
      <c r="F172" s="421"/>
      <c r="G172" s="421"/>
      <c r="H172" s="421"/>
      <c r="I172" s="399"/>
      <c r="J172" s="118" t="s">
        <v>158</v>
      </c>
      <c r="K172" s="119">
        <v>0</v>
      </c>
      <c r="L172" s="402"/>
      <c r="M172" s="404"/>
    </row>
    <row r="173" spans="1:13" ht="15" customHeight="1">
      <c r="A173" s="414"/>
      <c r="B173" s="416"/>
      <c r="C173" s="416"/>
      <c r="D173" s="418"/>
      <c r="E173" s="421"/>
      <c r="F173" s="421"/>
      <c r="G173" s="421"/>
      <c r="H173" s="421"/>
      <c r="I173" s="399"/>
      <c r="J173" s="118" t="s">
        <v>159</v>
      </c>
      <c r="K173" s="119">
        <v>0</v>
      </c>
      <c r="L173" s="402"/>
      <c r="M173" s="404"/>
    </row>
    <row r="174" spans="1:13" ht="15" customHeight="1">
      <c r="A174" s="414"/>
      <c r="B174" s="416"/>
      <c r="C174" s="416"/>
      <c r="D174" s="419"/>
      <c r="E174" s="422"/>
      <c r="F174" s="422"/>
      <c r="G174" s="422"/>
      <c r="H174" s="422"/>
      <c r="I174" s="400"/>
      <c r="J174" s="143" t="s">
        <v>160</v>
      </c>
      <c r="K174" s="144">
        <v>0</v>
      </c>
      <c r="L174" s="403"/>
      <c r="M174" s="404"/>
    </row>
    <row r="175" spans="1:13" ht="15" customHeight="1">
      <c r="A175" s="414"/>
      <c r="B175" s="416"/>
      <c r="C175" s="416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05"/>
      <c r="K175" s="406"/>
      <c r="L175" s="215">
        <v>31102</v>
      </c>
      <c r="M175" s="404"/>
    </row>
    <row r="176" spans="1:13" ht="15" customHeight="1">
      <c r="A176" s="414"/>
      <c r="B176" s="416"/>
      <c r="C176" s="416"/>
      <c r="D176" s="222" t="s">
        <v>511</v>
      </c>
      <c r="E176" s="212"/>
      <c r="F176" s="212"/>
      <c r="G176" s="212"/>
      <c r="H176" s="212"/>
      <c r="I176" s="212"/>
      <c r="J176" s="405"/>
      <c r="K176" s="406"/>
      <c r="L176" s="215"/>
      <c r="M176" s="404"/>
    </row>
    <row r="177" spans="1:13" ht="13.5" customHeight="1">
      <c r="A177" s="413" t="s">
        <v>808</v>
      </c>
      <c r="B177" s="415">
        <v>853</v>
      </c>
      <c r="C177" s="415">
        <v>85395</v>
      </c>
      <c r="D177" s="417" t="s">
        <v>620</v>
      </c>
      <c r="E177" s="420">
        <v>151818</v>
      </c>
      <c r="F177" s="420">
        <f>SUM(G177+H177+K177+K178+K179+K180+L177)</f>
        <v>78067</v>
      </c>
      <c r="G177" s="420">
        <v>481</v>
      </c>
      <c r="H177" s="420"/>
      <c r="I177" s="398"/>
      <c r="J177" s="141" t="s">
        <v>156</v>
      </c>
      <c r="K177" s="232">
        <v>1906</v>
      </c>
      <c r="L177" s="401">
        <v>75680</v>
      </c>
      <c r="M177" s="404" t="s">
        <v>621</v>
      </c>
    </row>
    <row r="178" spans="1:13" ht="15" customHeight="1">
      <c r="A178" s="414"/>
      <c r="B178" s="416"/>
      <c r="C178" s="416"/>
      <c r="D178" s="418"/>
      <c r="E178" s="421"/>
      <c r="F178" s="421"/>
      <c r="G178" s="421"/>
      <c r="H178" s="421"/>
      <c r="I178" s="399"/>
      <c r="J178" s="118" t="s">
        <v>158</v>
      </c>
      <c r="K178" s="119">
        <v>0</v>
      </c>
      <c r="L178" s="402"/>
      <c r="M178" s="404"/>
    </row>
    <row r="179" spans="1:13" ht="15" customHeight="1">
      <c r="A179" s="414"/>
      <c r="B179" s="416"/>
      <c r="C179" s="416"/>
      <c r="D179" s="418"/>
      <c r="E179" s="421"/>
      <c r="F179" s="421"/>
      <c r="G179" s="421"/>
      <c r="H179" s="421"/>
      <c r="I179" s="399"/>
      <c r="J179" s="118" t="s">
        <v>159</v>
      </c>
      <c r="K179" s="119">
        <v>0</v>
      </c>
      <c r="L179" s="402"/>
      <c r="M179" s="404"/>
    </row>
    <row r="180" spans="1:13" ht="11.25" customHeight="1">
      <c r="A180" s="414"/>
      <c r="B180" s="416"/>
      <c r="C180" s="416"/>
      <c r="D180" s="419"/>
      <c r="E180" s="422"/>
      <c r="F180" s="422"/>
      <c r="G180" s="422"/>
      <c r="H180" s="422"/>
      <c r="I180" s="400"/>
      <c r="J180" s="143" t="s">
        <v>160</v>
      </c>
      <c r="K180" s="144">
        <v>0</v>
      </c>
      <c r="L180" s="403"/>
      <c r="M180" s="404"/>
    </row>
    <row r="181" spans="1:13" ht="15.75" customHeight="1">
      <c r="A181" s="414"/>
      <c r="B181" s="416"/>
      <c r="C181" s="416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05">
        <f>SUM(K177:K180)</f>
        <v>1906</v>
      </c>
      <c r="K181" s="406"/>
      <c r="L181" s="215">
        <f>SUM(L177)</f>
        <v>75680</v>
      </c>
      <c r="M181" s="404"/>
    </row>
    <row r="182" spans="1:13" ht="15.75" customHeight="1">
      <c r="A182" s="414"/>
      <c r="B182" s="416"/>
      <c r="C182" s="416"/>
      <c r="D182" s="222" t="s">
        <v>511</v>
      </c>
      <c r="E182" s="212"/>
      <c r="F182" s="212"/>
      <c r="G182" s="212"/>
      <c r="H182" s="212"/>
      <c r="I182" s="212"/>
      <c r="J182" s="405"/>
      <c r="K182" s="406"/>
      <c r="L182" s="215"/>
      <c r="M182" s="404"/>
    </row>
    <row r="183" spans="1:13" ht="15.75" customHeight="1">
      <c r="A183" s="413" t="s">
        <v>821</v>
      </c>
      <c r="B183" s="415">
        <v>853</v>
      </c>
      <c r="C183" s="415">
        <v>85395</v>
      </c>
      <c r="D183" s="417" t="s">
        <v>622</v>
      </c>
      <c r="E183" s="420">
        <f>SUM(E187:E188)</f>
        <v>651556</v>
      </c>
      <c r="F183" s="420">
        <f>SUM(G183+H183+K183+K184+K185+K186+L183)</f>
        <v>316393</v>
      </c>
      <c r="G183" s="420"/>
      <c r="H183" s="420"/>
      <c r="I183" s="398"/>
      <c r="J183" s="141" t="s">
        <v>156</v>
      </c>
      <c r="K183" s="232">
        <v>47459</v>
      </c>
      <c r="L183" s="401">
        <v>268934</v>
      </c>
      <c r="M183" s="404" t="s">
        <v>546</v>
      </c>
    </row>
    <row r="184" spans="1:13" ht="15.75" customHeight="1">
      <c r="A184" s="414"/>
      <c r="B184" s="416"/>
      <c r="C184" s="416"/>
      <c r="D184" s="418"/>
      <c r="E184" s="421"/>
      <c r="F184" s="421"/>
      <c r="G184" s="421"/>
      <c r="H184" s="421"/>
      <c r="I184" s="399"/>
      <c r="J184" s="118" t="s">
        <v>158</v>
      </c>
      <c r="K184" s="119">
        <v>0</v>
      </c>
      <c r="L184" s="402"/>
      <c r="M184" s="404"/>
    </row>
    <row r="185" spans="1:13" ht="15.75" customHeight="1">
      <c r="A185" s="414"/>
      <c r="B185" s="416"/>
      <c r="C185" s="416"/>
      <c r="D185" s="418"/>
      <c r="E185" s="421"/>
      <c r="F185" s="421"/>
      <c r="G185" s="421"/>
      <c r="H185" s="421"/>
      <c r="I185" s="399"/>
      <c r="J185" s="118" t="s">
        <v>159</v>
      </c>
      <c r="K185" s="119">
        <v>0</v>
      </c>
      <c r="L185" s="402"/>
      <c r="M185" s="404"/>
    </row>
    <row r="186" spans="1:13" ht="15.75" customHeight="1">
      <c r="A186" s="414"/>
      <c r="B186" s="416"/>
      <c r="C186" s="416"/>
      <c r="D186" s="419"/>
      <c r="E186" s="422"/>
      <c r="F186" s="422"/>
      <c r="G186" s="422"/>
      <c r="H186" s="422"/>
      <c r="I186" s="400"/>
      <c r="J186" s="143" t="s">
        <v>160</v>
      </c>
      <c r="K186" s="144">
        <v>0</v>
      </c>
      <c r="L186" s="403"/>
      <c r="M186" s="404"/>
    </row>
    <row r="187" spans="1:13" ht="15.75" customHeight="1">
      <c r="A187" s="414"/>
      <c r="B187" s="416"/>
      <c r="C187" s="416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05">
        <v>47459</v>
      </c>
      <c r="K187" s="406"/>
      <c r="L187" s="215">
        <v>268934</v>
      </c>
      <c r="M187" s="404"/>
    </row>
    <row r="188" spans="1:13" ht="15.75" customHeight="1">
      <c r="A188" s="414"/>
      <c r="B188" s="416"/>
      <c r="C188" s="416"/>
      <c r="D188" s="222" t="s">
        <v>511</v>
      </c>
      <c r="E188" s="212">
        <v>9701</v>
      </c>
      <c r="F188" s="212"/>
      <c r="G188" s="212"/>
      <c r="H188" s="212"/>
      <c r="I188" s="212"/>
      <c r="J188" s="405"/>
      <c r="K188" s="406"/>
      <c r="L188" s="215"/>
      <c r="M188" s="404"/>
    </row>
    <row r="189" spans="1:13" ht="12" customHeight="1">
      <c r="A189" s="413" t="s">
        <v>827</v>
      </c>
      <c r="B189" s="415">
        <v>853</v>
      </c>
      <c r="C189" s="415">
        <v>85395</v>
      </c>
      <c r="D189" s="417" t="s">
        <v>822</v>
      </c>
      <c r="E189" s="420">
        <v>187230</v>
      </c>
      <c r="F189" s="420">
        <f>SUM(G189+H189+K189+K190+K191+K192+L189)</f>
        <v>77100</v>
      </c>
      <c r="G189" s="420"/>
      <c r="H189" s="420"/>
      <c r="I189" s="398"/>
      <c r="J189" s="141" t="s">
        <v>156</v>
      </c>
      <c r="K189" s="232">
        <v>1953</v>
      </c>
      <c r="L189" s="401">
        <v>75147</v>
      </c>
      <c r="M189" s="404" t="s">
        <v>621</v>
      </c>
    </row>
    <row r="190" spans="1:13" ht="12" customHeight="1">
      <c r="A190" s="414"/>
      <c r="B190" s="416"/>
      <c r="C190" s="416"/>
      <c r="D190" s="418"/>
      <c r="E190" s="421"/>
      <c r="F190" s="421"/>
      <c r="G190" s="421"/>
      <c r="H190" s="421"/>
      <c r="I190" s="399"/>
      <c r="J190" s="118" t="s">
        <v>158</v>
      </c>
      <c r="K190" s="119">
        <v>0</v>
      </c>
      <c r="L190" s="402"/>
      <c r="M190" s="404"/>
    </row>
    <row r="191" spans="1:13" ht="11.25" customHeight="1">
      <c r="A191" s="414"/>
      <c r="B191" s="416"/>
      <c r="C191" s="416"/>
      <c r="D191" s="418"/>
      <c r="E191" s="421"/>
      <c r="F191" s="421"/>
      <c r="G191" s="421"/>
      <c r="H191" s="421"/>
      <c r="I191" s="399"/>
      <c r="J191" s="118" t="s">
        <v>159</v>
      </c>
      <c r="K191" s="119">
        <v>0</v>
      </c>
      <c r="L191" s="402"/>
      <c r="M191" s="404"/>
    </row>
    <row r="192" spans="1:13" ht="11.25" customHeight="1">
      <c r="A192" s="414"/>
      <c r="B192" s="416"/>
      <c r="C192" s="416"/>
      <c r="D192" s="419"/>
      <c r="E192" s="422"/>
      <c r="F192" s="422"/>
      <c r="G192" s="422"/>
      <c r="H192" s="422"/>
      <c r="I192" s="400"/>
      <c r="J192" s="143" t="s">
        <v>160</v>
      </c>
      <c r="K192" s="144">
        <v>0</v>
      </c>
      <c r="L192" s="403"/>
      <c r="M192" s="404"/>
    </row>
    <row r="193" spans="1:13" ht="15.75" customHeight="1">
      <c r="A193" s="414"/>
      <c r="B193" s="416"/>
      <c r="C193" s="416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05">
        <f>SUM(K189:K192)</f>
        <v>1953</v>
      </c>
      <c r="K193" s="406"/>
      <c r="L193" s="215">
        <f>SUM(L189)</f>
        <v>75147</v>
      </c>
      <c r="M193" s="404"/>
    </row>
    <row r="194" spans="1:13" ht="15.75" customHeight="1">
      <c r="A194" s="414"/>
      <c r="B194" s="416"/>
      <c r="C194" s="416"/>
      <c r="D194" s="222" t="s">
        <v>511</v>
      </c>
      <c r="E194" s="212">
        <v>0</v>
      </c>
      <c r="F194" s="212"/>
      <c r="G194" s="212"/>
      <c r="H194" s="212"/>
      <c r="I194" s="212"/>
      <c r="J194" s="405"/>
      <c r="K194" s="406"/>
      <c r="L194" s="215"/>
      <c r="M194" s="404"/>
    </row>
    <row r="195" spans="1:13" ht="15.75" customHeight="1">
      <c r="A195" s="485" t="s">
        <v>651</v>
      </c>
      <c r="B195" s="485"/>
      <c r="C195" s="485"/>
      <c r="D195" s="485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486">
        <f>SUM(K153:K156,K159:K162,K165:K168,K177:K180,K189:K192,K171:K174,K183:K186)</f>
        <v>52733</v>
      </c>
      <c r="K195" s="486"/>
      <c r="L195" s="230">
        <f>SUM(L153,L159,L165,L177,L189,L171,L183)</f>
        <v>919165</v>
      </c>
      <c r="M195" s="216" t="s">
        <v>203</v>
      </c>
    </row>
    <row r="196" spans="1:13" ht="17.25" customHeight="1">
      <c r="A196" s="482" t="s">
        <v>162</v>
      </c>
      <c r="B196" s="482"/>
      <c r="C196" s="482"/>
      <c r="D196" s="482"/>
      <c r="E196" s="361">
        <f>SUM(E103,E122,E123,E141,E135,E147,E153,E159,E165,E177,E189,E171,E129,E183)</f>
        <v>79798335</v>
      </c>
      <c r="F196" s="371">
        <f>SUM(F103,F122,F123,F141,F135,F147,F153,F159,F165,F177,F189,F171,F129,F183)</f>
        <v>27710372</v>
      </c>
      <c r="G196" s="371">
        <f>SUM(G103,G122,G123,G141,G135,G147,G153,G159,G165,G177,G189,G171,G129,G183)</f>
        <v>2946155</v>
      </c>
      <c r="H196" s="371">
        <f>SUM(H103,H122,H123,H141,H135,H147,H153,H159,H165,H177,H189,H171,H129,H183)</f>
        <v>10217336</v>
      </c>
      <c r="I196" s="371">
        <f>SUM(I103,I122,I123,I141,I135,I147,I153,I159,I165,I177,I189,I171,I129,I183)</f>
        <v>0</v>
      </c>
      <c r="J196" s="430">
        <f>SUM(J103,J122,K123:K126,K141:K144,K135:K138,K147:K150,K153:K156,K159:K162,K165:K168,K177:K180,K189:K192,K171:K174,K129:K132,K183:K186)</f>
        <v>9826536</v>
      </c>
      <c r="K196" s="430"/>
      <c r="L196" s="361">
        <f>SUM(L103,L122,L123,L141,L135,L147,L153,L159,L165,L177,L189,L171,L129,L183)</f>
        <v>4720345</v>
      </c>
      <c r="M196" s="482" t="s">
        <v>203</v>
      </c>
    </row>
    <row r="197" spans="1:13" ht="18" customHeight="1">
      <c r="A197" s="481" t="s">
        <v>509</v>
      </c>
      <c r="B197" s="481"/>
      <c r="C197" s="481"/>
      <c r="D197" s="481"/>
      <c r="E197" s="362">
        <f aca="true" t="shared" si="0" ref="E197:J198">SUM(E41,E47,E53,E59,E65,E71,E77,E83,E89,E101,E108,E114,E120,E127,E145,E139,E17,E151,E157,E163,E169,E181,E193,E23,E29,E35,E175,E133,E187,E95)</f>
        <v>10671996</v>
      </c>
      <c r="F197" s="370">
        <f t="shared" si="0"/>
        <v>3398591</v>
      </c>
      <c r="G197" s="370">
        <f t="shared" si="0"/>
        <v>2245757</v>
      </c>
      <c r="H197" s="370">
        <f t="shared" si="0"/>
        <v>0</v>
      </c>
      <c r="I197" s="370">
        <f t="shared" si="0"/>
        <v>0</v>
      </c>
      <c r="J197" s="445">
        <f t="shared" si="0"/>
        <v>55152</v>
      </c>
      <c r="K197" s="445"/>
      <c r="L197" s="370">
        <f>SUM(L41,L47,L53,L59,L65,L71,L77,L83,L89,L101,L108,L114,L120,L127,L145,L139,L17,L151,L157,L163,L169,L181,L193,L23,L29,L35,L175,L133,L187,L95)</f>
        <v>1097682</v>
      </c>
      <c r="M197" s="482"/>
    </row>
    <row r="198" spans="1:13" ht="17.25" customHeight="1">
      <c r="A198" s="481" t="s">
        <v>511</v>
      </c>
      <c r="B198" s="481"/>
      <c r="C198" s="481"/>
      <c r="D198" s="481"/>
      <c r="E198" s="370">
        <f t="shared" si="0"/>
        <v>69126339</v>
      </c>
      <c r="F198" s="370">
        <f t="shared" si="0"/>
        <v>24311781</v>
      </c>
      <c r="G198" s="370">
        <f t="shared" si="0"/>
        <v>700398</v>
      </c>
      <c r="H198" s="370">
        <f t="shared" si="0"/>
        <v>10217336</v>
      </c>
      <c r="I198" s="370">
        <f t="shared" si="0"/>
        <v>0</v>
      </c>
      <c r="J198" s="445">
        <f t="shared" si="0"/>
        <v>9771384</v>
      </c>
      <c r="K198" s="445"/>
      <c r="L198" s="370">
        <f>SUM(L42,L48,L54,L60,L66,L72,L78,L84,L90,L102,L109,L115,L121,L128,L146,L140,L18,L152,L158,L164,L170,L182,L194,L24,L30,L36,L176,L134,L188,L96)</f>
        <v>3622663</v>
      </c>
      <c r="M198" s="482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79798335</v>
      </c>
      <c r="F205" s="229">
        <f aca="true" t="shared" si="1" ref="F205:L205">SUM(F197:F198)</f>
        <v>27710372</v>
      </c>
      <c r="G205" s="229">
        <f t="shared" si="1"/>
        <v>2946155</v>
      </c>
      <c r="H205" s="229">
        <f t="shared" si="1"/>
        <v>10217336</v>
      </c>
      <c r="I205" s="229">
        <f t="shared" si="1"/>
        <v>0</v>
      </c>
      <c r="J205" s="429">
        <f t="shared" si="1"/>
        <v>9826536</v>
      </c>
      <c r="K205" s="429"/>
      <c r="L205" s="229">
        <f t="shared" si="1"/>
        <v>4720345</v>
      </c>
      <c r="M205" s="228"/>
      <c r="N205" s="228"/>
      <c r="O205" s="228"/>
      <c r="P205" s="228"/>
    </row>
    <row r="206" spans="5:16" ht="12.75">
      <c r="E206" s="229"/>
      <c r="F206" s="229"/>
      <c r="G206" s="229"/>
      <c r="H206" s="229"/>
      <c r="I206" s="229"/>
      <c r="J206" s="429"/>
      <c r="K206" s="429"/>
      <c r="L206" s="229"/>
      <c r="M206" s="228"/>
      <c r="N206" s="228"/>
      <c r="O206" s="228"/>
      <c r="P206" s="228"/>
    </row>
    <row r="207" spans="5:16" ht="12.75">
      <c r="E207" s="228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</row>
    <row r="208" spans="5:16" ht="12.75">
      <c r="E208" s="228"/>
      <c r="F208" s="228"/>
      <c r="G208" s="228"/>
      <c r="H208" s="228"/>
      <c r="I208" s="228"/>
      <c r="J208" s="228"/>
      <c r="K208" s="228"/>
      <c r="L208" s="228"/>
      <c r="M208" s="228"/>
      <c r="N208" s="22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9"/>
      <c r="F210" s="349"/>
      <c r="G210" s="349"/>
      <c r="H210" s="349"/>
      <c r="I210" s="349"/>
      <c r="J210" s="349"/>
      <c r="K210" s="349"/>
      <c r="L210" s="349"/>
      <c r="M210" s="349"/>
      <c r="N210" s="349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M91:M96"/>
    <mergeCell ref="J95:K95"/>
    <mergeCell ref="J96:K96"/>
    <mergeCell ref="C91:C96"/>
    <mergeCell ref="D91:D94"/>
    <mergeCell ref="E91:E94"/>
    <mergeCell ref="F91:F94"/>
    <mergeCell ref="G91:G94"/>
    <mergeCell ref="H91:H94"/>
    <mergeCell ref="G183:G186"/>
    <mergeCell ref="H183:H186"/>
    <mergeCell ref="I183:I186"/>
    <mergeCell ref="L183:L186"/>
    <mergeCell ref="M183:M188"/>
    <mergeCell ref="J187:K187"/>
    <mergeCell ref="J188:K188"/>
    <mergeCell ref="A183:A188"/>
    <mergeCell ref="B183:B188"/>
    <mergeCell ref="C183:C188"/>
    <mergeCell ref="D183:D186"/>
    <mergeCell ref="E183:E186"/>
    <mergeCell ref="F183:F186"/>
    <mergeCell ref="L129:L132"/>
    <mergeCell ref="M129:M134"/>
    <mergeCell ref="J133:K133"/>
    <mergeCell ref="J134:K134"/>
    <mergeCell ref="C129:C134"/>
    <mergeCell ref="D129:D132"/>
    <mergeCell ref="E129:E132"/>
    <mergeCell ref="F129:F132"/>
    <mergeCell ref="G129:G132"/>
    <mergeCell ref="H129:H132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H25:H28"/>
    <mergeCell ref="I25:I28"/>
    <mergeCell ref="L25:L28"/>
    <mergeCell ref="M25:M30"/>
    <mergeCell ref="J29:K29"/>
    <mergeCell ref="J30:K30"/>
    <mergeCell ref="L19:L22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A19:A24"/>
    <mergeCell ref="B19:B24"/>
    <mergeCell ref="C19:C24"/>
    <mergeCell ref="D19:D22"/>
    <mergeCell ref="E19:E22"/>
    <mergeCell ref="F19:F22"/>
    <mergeCell ref="A195:D195"/>
    <mergeCell ref="J195:K195"/>
    <mergeCell ref="G189:G192"/>
    <mergeCell ref="H189:H192"/>
    <mergeCell ref="I189:I192"/>
    <mergeCell ref="L189:L19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H177:H180"/>
    <mergeCell ref="I177:I180"/>
    <mergeCell ref="L177:L180"/>
    <mergeCell ref="M177:M182"/>
    <mergeCell ref="J181:K181"/>
    <mergeCell ref="J182:K182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E159:E162"/>
    <mergeCell ref="F159:F162"/>
    <mergeCell ref="G159:G162"/>
    <mergeCell ref="H159:H162"/>
    <mergeCell ref="I159:I162"/>
    <mergeCell ref="L159:L162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A198:D198"/>
    <mergeCell ref="M141:M146"/>
    <mergeCell ref="M123:M128"/>
    <mergeCell ref="M116:M121"/>
    <mergeCell ref="I135:I138"/>
    <mergeCell ref="L135:L138"/>
    <mergeCell ref="M135:M140"/>
    <mergeCell ref="J139:K139"/>
    <mergeCell ref="A141:A146"/>
    <mergeCell ref="B141:B146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J146:K146"/>
    <mergeCell ref="A123:A128"/>
    <mergeCell ref="B123:B128"/>
    <mergeCell ref="C123:C128"/>
    <mergeCell ref="J140:K140"/>
    <mergeCell ref="F141:F144"/>
    <mergeCell ref="C141:C146"/>
    <mergeCell ref="A129:A134"/>
    <mergeCell ref="B129:B134"/>
    <mergeCell ref="G123:G126"/>
    <mergeCell ref="A13:A18"/>
    <mergeCell ref="B13:B18"/>
    <mergeCell ref="C13:C18"/>
    <mergeCell ref="D13:D16"/>
    <mergeCell ref="E13:E16"/>
    <mergeCell ref="F13:F16"/>
    <mergeCell ref="J127:K127"/>
    <mergeCell ref="J128:K128"/>
    <mergeCell ref="J120:K120"/>
    <mergeCell ref="I123:I126"/>
    <mergeCell ref="A122:D122"/>
    <mergeCell ref="G116:G119"/>
    <mergeCell ref="H116:H119"/>
    <mergeCell ref="J121:K121"/>
    <mergeCell ref="A116:A121"/>
    <mergeCell ref="B116:B121"/>
    <mergeCell ref="C116:C121"/>
    <mergeCell ref="A110:A115"/>
    <mergeCell ref="B110:B115"/>
    <mergeCell ref="C110:C115"/>
    <mergeCell ref="M110:M115"/>
    <mergeCell ref="A104:A109"/>
    <mergeCell ref="B104:B109"/>
    <mergeCell ref="C104:C109"/>
    <mergeCell ref="J108:K108"/>
    <mergeCell ref="J109:K109"/>
    <mergeCell ref="G110:G113"/>
    <mergeCell ref="E110:E113"/>
    <mergeCell ref="H110:H113"/>
    <mergeCell ref="I110:I113"/>
    <mergeCell ref="M104:M109"/>
    <mergeCell ref="J90:K90"/>
    <mergeCell ref="M85:M90"/>
    <mergeCell ref="F85:F88"/>
    <mergeCell ref="I91:I94"/>
    <mergeCell ref="L91:L94"/>
    <mergeCell ref="D104:D107"/>
    <mergeCell ref="F104:F107"/>
    <mergeCell ref="G104:G107"/>
    <mergeCell ref="M97:M102"/>
    <mergeCell ref="G97:G100"/>
    <mergeCell ref="L97:L100"/>
    <mergeCell ref="J84:K84"/>
    <mergeCell ref="J89:K89"/>
    <mergeCell ref="A97:A102"/>
    <mergeCell ref="B97:B102"/>
    <mergeCell ref="C97:C102"/>
    <mergeCell ref="J101:K101"/>
    <mergeCell ref="J102:K102"/>
    <mergeCell ref="I85:I88"/>
    <mergeCell ref="A91:A96"/>
    <mergeCell ref="B91:B96"/>
    <mergeCell ref="G67:G70"/>
    <mergeCell ref="M79:M84"/>
    <mergeCell ref="F79:F82"/>
    <mergeCell ref="G79:G82"/>
    <mergeCell ref="H79:H82"/>
    <mergeCell ref="D73:D76"/>
    <mergeCell ref="J72:K72"/>
    <mergeCell ref="M67:M72"/>
    <mergeCell ref="H73:H76"/>
    <mergeCell ref="I79:I82"/>
    <mergeCell ref="D61:D64"/>
    <mergeCell ref="A61:A66"/>
    <mergeCell ref="B61:B66"/>
    <mergeCell ref="C79:C84"/>
    <mergeCell ref="A79:A84"/>
    <mergeCell ref="B79:B84"/>
    <mergeCell ref="C67:C72"/>
    <mergeCell ref="C61:C66"/>
    <mergeCell ref="M61:M66"/>
    <mergeCell ref="H61:H64"/>
    <mergeCell ref="F61:F64"/>
    <mergeCell ref="A73:A78"/>
    <mergeCell ref="B73:B78"/>
    <mergeCell ref="C73:C78"/>
    <mergeCell ref="F67:F70"/>
    <mergeCell ref="H67:H70"/>
    <mergeCell ref="A67:A72"/>
    <mergeCell ref="B67:B72"/>
    <mergeCell ref="A55:A60"/>
    <mergeCell ref="B55:B60"/>
    <mergeCell ref="C55:C60"/>
    <mergeCell ref="M55:M60"/>
    <mergeCell ref="L55:L58"/>
    <mergeCell ref="D55:D58"/>
    <mergeCell ref="I55:I58"/>
    <mergeCell ref="E55:E58"/>
    <mergeCell ref="H55:H58"/>
    <mergeCell ref="J60:K60"/>
    <mergeCell ref="J53:K53"/>
    <mergeCell ref="C43:C48"/>
    <mergeCell ref="D43:D46"/>
    <mergeCell ref="A49:A54"/>
    <mergeCell ref="B49:B54"/>
    <mergeCell ref="C49:C54"/>
    <mergeCell ref="J54:K54"/>
    <mergeCell ref="D49:D52"/>
    <mergeCell ref="F49:F52"/>
    <mergeCell ref="G49:G52"/>
    <mergeCell ref="J47:K47"/>
    <mergeCell ref="J48:K48"/>
    <mergeCell ref="A43:A48"/>
    <mergeCell ref="B43:B48"/>
    <mergeCell ref="E43:E46"/>
    <mergeCell ref="F43:F46"/>
    <mergeCell ref="M37:M42"/>
    <mergeCell ref="L37:L40"/>
    <mergeCell ref="A37:A42"/>
    <mergeCell ref="B37:B42"/>
    <mergeCell ref="C37:C42"/>
    <mergeCell ref="L43:L46"/>
    <mergeCell ref="G43:G46"/>
    <mergeCell ref="H49:H52"/>
    <mergeCell ref="M43:M48"/>
    <mergeCell ref="J41:K41"/>
    <mergeCell ref="J42:K42"/>
    <mergeCell ref="M73:M78"/>
    <mergeCell ref="J77:K77"/>
    <mergeCell ref="J78:K78"/>
    <mergeCell ref="M49:M54"/>
    <mergeCell ref="L49:L52"/>
    <mergeCell ref="J59:K59"/>
    <mergeCell ref="A5:M5"/>
    <mergeCell ref="I104:I107"/>
    <mergeCell ref="D85:D88"/>
    <mergeCell ref="M13:M18"/>
    <mergeCell ref="M7:M11"/>
    <mergeCell ref="J9:K11"/>
    <mergeCell ref="G13:G16"/>
    <mergeCell ref="H13:H16"/>
    <mergeCell ref="I13:I16"/>
    <mergeCell ref="J17:K17"/>
    <mergeCell ref="L13:L16"/>
    <mergeCell ref="L79:L82"/>
    <mergeCell ref="J18:K18"/>
    <mergeCell ref="J83:K83"/>
    <mergeCell ref="H43:H46"/>
    <mergeCell ref="L104:L107"/>
    <mergeCell ref="I43:I46"/>
    <mergeCell ref="I49:I52"/>
    <mergeCell ref="H97:H100"/>
    <mergeCell ref="H85:H88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37:D40"/>
    <mergeCell ref="L85:L88"/>
    <mergeCell ref="J197:K197"/>
    <mergeCell ref="J198:K198"/>
    <mergeCell ref="D79:D82"/>
    <mergeCell ref="E79:E82"/>
    <mergeCell ref="L61:L64"/>
    <mergeCell ref="D67:D70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J205:K205"/>
    <mergeCell ref="J196:K196"/>
    <mergeCell ref="A103:D103"/>
    <mergeCell ref="E85:E88"/>
    <mergeCell ref="A153:A158"/>
    <mergeCell ref="A85:A90"/>
    <mergeCell ref="B85:B90"/>
    <mergeCell ref="C85:C90"/>
    <mergeCell ref="B153:B158"/>
    <mergeCell ref="C153:C158"/>
    <mergeCell ref="M147:M152"/>
    <mergeCell ref="D97:D100"/>
    <mergeCell ref="D123:D126"/>
    <mergeCell ref="L123:L126"/>
    <mergeCell ref="E97:E100"/>
    <mergeCell ref="I116:I119"/>
    <mergeCell ref="J103:K103"/>
    <mergeCell ref="E104:E107"/>
    <mergeCell ref="I97:I100"/>
    <mergeCell ref="H104:H107"/>
    <mergeCell ref="G55:G58"/>
    <mergeCell ref="D153:D156"/>
    <mergeCell ref="E153:E156"/>
    <mergeCell ref="F153:F156"/>
    <mergeCell ref="G153:G156"/>
    <mergeCell ref="I153:I156"/>
    <mergeCell ref="H123:H126"/>
    <mergeCell ref="E147:E150"/>
    <mergeCell ref="F147:F150"/>
    <mergeCell ref="I129:I132"/>
    <mergeCell ref="E49:E52"/>
    <mergeCell ref="F97:F100"/>
    <mergeCell ref="F55:F58"/>
    <mergeCell ref="G61:G64"/>
    <mergeCell ref="E61:E64"/>
    <mergeCell ref="G73:G76"/>
    <mergeCell ref="E67:E70"/>
    <mergeCell ref="E73:E76"/>
    <mergeCell ref="F73:F76"/>
    <mergeCell ref="G85:G88"/>
    <mergeCell ref="D141:D144"/>
    <mergeCell ref="G141:G144"/>
    <mergeCell ref="E141:E144"/>
    <mergeCell ref="E123:E126"/>
    <mergeCell ref="F123:F126"/>
    <mergeCell ref="F110:F113"/>
    <mergeCell ref="D116:D119"/>
    <mergeCell ref="E116:E119"/>
    <mergeCell ref="F116:F119"/>
    <mergeCell ref="D110:D113"/>
    <mergeCell ref="I61:I64"/>
    <mergeCell ref="I67:I70"/>
    <mergeCell ref="I73:I76"/>
    <mergeCell ref="L73:L76"/>
    <mergeCell ref="L67:L70"/>
    <mergeCell ref="J65:K65"/>
    <mergeCell ref="J66:K66"/>
    <mergeCell ref="J71:K71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A171:A176"/>
    <mergeCell ref="B171:B176"/>
    <mergeCell ref="C171:C176"/>
    <mergeCell ref="D171:D174"/>
    <mergeCell ref="E171:E174"/>
    <mergeCell ref="F171:F174"/>
    <mergeCell ref="I171:I174"/>
    <mergeCell ref="L171:L174"/>
    <mergeCell ref="M171:M176"/>
    <mergeCell ref="J175:K175"/>
    <mergeCell ref="J176:K176"/>
    <mergeCell ref="L110:L113"/>
    <mergeCell ref="J122:K122"/>
    <mergeCell ref="L116:L119"/>
    <mergeCell ref="J114:K114"/>
    <mergeCell ref="J115:K115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764</v>
      </c>
      <c r="L1" s="102"/>
      <c r="M1" s="103"/>
    </row>
    <row r="2" spans="11:13" s="111" customFormat="1" ht="12" customHeight="1">
      <c r="K2" s="364" t="s">
        <v>814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815</v>
      </c>
      <c r="L4" s="363"/>
      <c r="M4" s="363"/>
    </row>
    <row r="5" spans="1:13" ht="56.25" customHeight="1">
      <c r="A5" s="465" t="s">
        <v>766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455" t="s">
        <v>204</v>
      </c>
      <c r="B7" s="457" t="s">
        <v>191</v>
      </c>
      <c r="C7" s="457" t="s">
        <v>201</v>
      </c>
      <c r="D7" s="440" t="s">
        <v>502</v>
      </c>
      <c r="E7" s="440" t="s">
        <v>205</v>
      </c>
      <c r="F7" s="442" t="s">
        <v>212</v>
      </c>
      <c r="G7" s="442"/>
      <c r="H7" s="442"/>
      <c r="I7" s="442"/>
      <c r="J7" s="442"/>
      <c r="K7" s="442"/>
      <c r="L7" s="442"/>
      <c r="M7" s="449" t="s">
        <v>206</v>
      </c>
    </row>
    <row r="8" spans="1:13" ht="12.75" customHeight="1">
      <c r="A8" s="455"/>
      <c r="B8" s="457"/>
      <c r="C8" s="457"/>
      <c r="D8" s="440"/>
      <c r="E8" s="440"/>
      <c r="F8" s="442" t="s">
        <v>503</v>
      </c>
      <c r="G8" s="440" t="s">
        <v>200</v>
      </c>
      <c r="H8" s="440"/>
      <c r="I8" s="440"/>
      <c r="J8" s="440"/>
      <c r="K8" s="440"/>
      <c r="L8" s="440"/>
      <c r="M8" s="449"/>
    </row>
    <row r="9" spans="1:13" ht="12.75" customHeight="1">
      <c r="A9" s="455"/>
      <c r="B9" s="457"/>
      <c r="C9" s="457"/>
      <c r="D9" s="440"/>
      <c r="E9" s="440"/>
      <c r="F9" s="442"/>
      <c r="G9" s="440" t="s">
        <v>216</v>
      </c>
      <c r="H9" s="451" t="s">
        <v>214</v>
      </c>
      <c r="I9" s="241" t="s">
        <v>499</v>
      </c>
      <c r="J9" s="440" t="s">
        <v>155</v>
      </c>
      <c r="K9" s="440"/>
      <c r="L9" s="449" t="s">
        <v>215</v>
      </c>
      <c r="M9" s="449"/>
    </row>
    <row r="10" spans="1:13" ht="12.75" customHeight="1">
      <c r="A10" s="455"/>
      <c r="B10" s="457"/>
      <c r="C10" s="457"/>
      <c r="D10" s="440"/>
      <c r="E10" s="440"/>
      <c r="F10" s="442"/>
      <c r="G10" s="440"/>
      <c r="H10" s="451"/>
      <c r="I10" s="453" t="s">
        <v>504</v>
      </c>
      <c r="J10" s="442"/>
      <c r="K10" s="440"/>
      <c r="L10" s="449"/>
      <c r="M10" s="449"/>
    </row>
    <row r="11" spans="1:13" ht="71.25" customHeight="1">
      <c r="A11" s="456"/>
      <c r="B11" s="458"/>
      <c r="C11" s="458"/>
      <c r="D11" s="441"/>
      <c r="E11" s="441"/>
      <c r="F11" s="459"/>
      <c r="G11" s="441"/>
      <c r="H11" s="452"/>
      <c r="I11" s="454"/>
      <c r="J11" s="459"/>
      <c r="K11" s="441"/>
      <c r="L11" s="450"/>
      <c r="M11" s="450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460">
        <v>9</v>
      </c>
      <c r="K12" s="460"/>
      <c r="L12" s="163">
        <v>10</v>
      </c>
      <c r="M12" s="163">
        <v>11</v>
      </c>
    </row>
    <row r="13" spans="1:13" ht="12.75">
      <c r="A13" s="466" t="s">
        <v>381</v>
      </c>
      <c r="B13" s="467">
        <v>600</v>
      </c>
      <c r="C13" s="467">
        <v>60014</v>
      </c>
      <c r="D13" s="443" t="s">
        <v>767</v>
      </c>
      <c r="E13" s="461">
        <v>655692</v>
      </c>
      <c r="F13" s="461">
        <f>SUM(G13+H13+K13+K14+K15+K16+L13)</f>
        <v>40506</v>
      </c>
      <c r="G13" s="461">
        <v>40506</v>
      </c>
      <c r="H13" s="461"/>
      <c r="I13" s="398"/>
      <c r="J13" s="118" t="s">
        <v>156</v>
      </c>
      <c r="K13" s="119"/>
      <c r="L13" s="463">
        <v>0</v>
      </c>
      <c r="M13" s="404" t="s">
        <v>157</v>
      </c>
    </row>
    <row r="14" spans="1:13" ht="12.75">
      <c r="A14" s="466"/>
      <c r="B14" s="467"/>
      <c r="C14" s="467"/>
      <c r="D14" s="444"/>
      <c r="E14" s="421"/>
      <c r="F14" s="421"/>
      <c r="G14" s="421"/>
      <c r="H14" s="421"/>
      <c r="I14" s="399"/>
      <c r="J14" s="118" t="s">
        <v>158</v>
      </c>
      <c r="K14" s="119">
        <v>0</v>
      </c>
      <c r="L14" s="402"/>
      <c r="M14" s="404"/>
    </row>
    <row r="15" spans="1:13" ht="12.75">
      <c r="A15" s="466"/>
      <c r="B15" s="467"/>
      <c r="C15" s="467"/>
      <c r="D15" s="444"/>
      <c r="E15" s="421"/>
      <c r="F15" s="421"/>
      <c r="G15" s="421"/>
      <c r="H15" s="421"/>
      <c r="I15" s="399"/>
      <c r="J15" s="118" t="s">
        <v>159</v>
      </c>
      <c r="K15" s="119">
        <v>0</v>
      </c>
      <c r="L15" s="402"/>
      <c r="M15" s="404"/>
    </row>
    <row r="16" spans="1:13" ht="12.75">
      <c r="A16" s="466"/>
      <c r="B16" s="467"/>
      <c r="C16" s="467"/>
      <c r="D16" s="426"/>
      <c r="E16" s="462"/>
      <c r="F16" s="462"/>
      <c r="G16" s="462"/>
      <c r="H16" s="462"/>
      <c r="I16" s="399"/>
      <c r="J16" s="118" t="s">
        <v>160</v>
      </c>
      <c r="K16" s="119">
        <v>0</v>
      </c>
      <c r="L16" s="464"/>
      <c r="M16" s="404"/>
    </row>
    <row r="17" spans="1:13" ht="12.75">
      <c r="A17" s="466"/>
      <c r="B17" s="467"/>
      <c r="C17" s="467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05">
        <f>SUM(K13:K16)</f>
        <v>0</v>
      </c>
      <c r="K17" s="412"/>
      <c r="L17" s="215">
        <f>SUM(L13)</f>
        <v>0</v>
      </c>
      <c r="M17" s="404"/>
    </row>
    <row r="18" spans="1:13" ht="12.75">
      <c r="A18" s="466"/>
      <c r="B18" s="467"/>
      <c r="C18" s="467"/>
      <c r="D18" s="213" t="s">
        <v>511</v>
      </c>
      <c r="E18" s="212"/>
      <c r="F18" s="212"/>
      <c r="G18" s="212"/>
      <c r="H18" s="212"/>
      <c r="I18" s="212"/>
      <c r="J18" s="405"/>
      <c r="K18" s="412"/>
      <c r="L18" s="215"/>
      <c r="M18" s="404"/>
    </row>
    <row r="19" spans="1:13" ht="12.75">
      <c r="A19" s="466" t="s">
        <v>146</v>
      </c>
      <c r="B19" s="467">
        <v>710</v>
      </c>
      <c r="C19" s="467">
        <v>71015</v>
      </c>
      <c r="D19" s="443" t="s">
        <v>768</v>
      </c>
      <c r="E19" s="461">
        <v>304250</v>
      </c>
      <c r="F19" s="461">
        <f>SUM(G19+H19+K19+K20+K21+K22+L19)</f>
        <v>18838</v>
      </c>
      <c r="G19" s="461">
        <v>18838</v>
      </c>
      <c r="H19" s="461"/>
      <c r="I19" s="398"/>
      <c r="J19" s="118" t="s">
        <v>156</v>
      </c>
      <c r="K19" s="119"/>
      <c r="L19" s="463">
        <v>0</v>
      </c>
      <c r="M19" s="404" t="s">
        <v>770</v>
      </c>
    </row>
    <row r="20" spans="1:13" ht="12.75">
      <c r="A20" s="466"/>
      <c r="B20" s="467"/>
      <c r="C20" s="467"/>
      <c r="D20" s="444"/>
      <c r="E20" s="421"/>
      <c r="F20" s="421"/>
      <c r="G20" s="421"/>
      <c r="H20" s="421"/>
      <c r="I20" s="399"/>
      <c r="J20" s="118" t="s">
        <v>158</v>
      </c>
      <c r="K20" s="119">
        <v>0</v>
      </c>
      <c r="L20" s="402"/>
      <c r="M20" s="404"/>
    </row>
    <row r="21" spans="1:13" ht="12.75">
      <c r="A21" s="466"/>
      <c r="B21" s="467"/>
      <c r="C21" s="467"/>
      <c r="D21" s="444"/>
      <c r="E21" s="421"/>
      <c r="F21" s="421"/>
      <c r="G21" s="421"/>
      <c r="H21" s="421"/>
      <c r="I21" s="399"/>
      <c r="J21" s="118" t="s">
        <v>159</v>
      </c>
      <c r="K21" s="119">
        <v>0</v>
      </c>
      <c r="L21" s="402"/>
      <c r="M21" s="404"/>
    </row>
    <row r="22" spans="1:13" ht="12.75">
      <c r="A22" s="466"/>
      <c r="B22" s="467"/>
      <c r="C22" s="467"/>
      <c r="D22" s="426"/>
      <c r="E22" s="462"/>
      <c r="F22" s="462"/>
      <c r="G22" s="462"/>
      <c r="H22" s="462"/>
      <c r="I22" s="399"/>
      <c r="J22" s="118" t="s">
        <v>160</v>
      </c>
      <c r="K22" s="119">
        <v>0</v>
      </c>
      <c r="L22" s="464"/>
      <c r="M22" s="404"/>
    </row>
    <row r="23" spans="1:13" ht="12.75">
      <c r="A23" s="466"/>
      <c r="B23" s="467"/>
      <c r="C23" s="467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05">
        <f>SUM(K19:K22)</f>
        <v>0</v>
      </c>
      <c r="K23" s="412"/>
      <c r="L23" s="215">
        <f>SUM(L19)</f>
        <v>0</v>
      </c>
      <c r="M23" s="404"/>
    </row>
    <row r="24" spans="1:13" ht="12.75">
      <c r="A24" s="466"/>
      <c r="B24" s="467"/>
      <c r="C24" s="467"/>
      <c r="D24" s="213" t="s">
        <v>511</v>
      </c>
      <c r="E24" s="212"/>
      <c r="F24" s="212"/>
      <c r="G24" s="212"/>
      <c r="H24" s="212"/>
      <c r="I24" s="212"/>
      <c r="J24" s="405"/>
      <c r="K24" s="412"/>
      <c r="L24" s="215"/>
      <c r="M24" s="404"/>
    </row>
    <row r="25" spans="1:13" ht="12.75">
      <c r="A25" s="466" t="s">
        <v>131</v>
      </c>
      <c r="B25" s="501" t="s">
        <v>779</v>
      </c>
      <c r="C25" s="501" t="s">
        <v>780</v>
      </c>
      <c r="D25" s="443" t="s">
        <v>781</v>
      </c>
      <c r="E25" s="461">
        <v>4187246</v>
      </c>
      <c r="F25" s="461">
        <f>SUM(G25+H25+K25+K26+K27+K28+L25)</f>
        <v>336880</v>
      </c>
      <c r="G25" s="461">
        <v>336880</v>
      </c>
      <c r="H25" s="461"/>
      <c r="I25" s="398"/>
      <c r="J25" s="118" t="s">
        <v>156</v>
      </c>
      <c r="K25" s="119"/>
      <c r="L25" s="463">
        <v>0</v>
      </c>
      <c r="M25" s="404" t="s">
        <v>804</v>
      </c>
    </row>
    <row r="26" spans="1:13" ht="12.75">
      <c r="A26" s="466"/>
      <c r="B26" s="502"/>
      <c r="C26" s="502"/>
      <c r="D26" s="444"/>
      <c r="E26" s="421"/>
      <c r="F26" s="421"/>
      <c r="G26" s="421"/>
      <c r="H26" s="421"/>
      <c r="I26" s="399"/>
      <c r="J26" s="118" t="s">
        <v>158</v>
      </c>
      <c r="K26" s="119">
        <v>0</v>
      </c>
      <c r="L26" s="402"/>
      <c r="M26" s="404"/>
    </row>
    <row r="27" spans="1:13" ht="12.75">
      <c r="A27" s="466"/>
      <c r="B27" s="502"/>
      <c r="C27" s="502"/>
      <c r="D27" s="444"/>
      <c r="E27" s="421"/>
      <c r="F27" s="421"/>
      <c r="G27" s="421"/>
      <c r="H27" s="421"/>
      <c r="I27" s="399"/>
      <c r="J27" s="118" t="s">
        <v>159</v>
      </c>
      <c r="K27" s="119">
        <v>0</v>
      </c>
      <c r="L27" s="402"/>
      <c r="M27" s="404"/>
    </row>
    <row r="28" spans="1:13" ht="12.75">
      <c r="A28" s="466"/>
      <c r="B28" s="502"/>
      <c r="C28" s="502"/>
      <c r="D28" s="426"/>
      <c r="E28" s="462"/>
      <c r="F28" s="462"/>
      <c r="G28" s="462"/>
      <c r="H28" s="462"/>
      <c r="I28" s="399"/>
      <c r="J28" s="118" t="s">
        <v>160</v>
      </c>
      <c r="K28" s="119">
        <v>0</v>
      </c>
      <c r="L28" s="464"/>
      <c r="M28" s="404"/>
    </row>
    <row r="29" spans="1:13" ht="12.75">
      <c r="A29" s="466"/>
      <c r="B29" s="502"/>
      <c r="C29" s="502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05">
        <f>SUM(K25:K28)</f>
        <v>0</v>
      </c>
      <c r="K29" s="412"/>
      <c r="L29" s="215">
        <f>SUM(L25)</f>
        <v>0</v>
      </c>
      <c r="M29" s="404"/>
    </row>
    <row r="30" spans="1:13" ht="12.75">
      <c r="A30" s="466"/>
      <c r="B30" s="503"/>
      <c r="C30" s="503"/>
      <c r="D30" s="213" t="s">
        <v>511</v>
      </c>
      <c r="E30" s="212"/>
      <c r="F30" s="212"/>
      <c r="G30" s="212"/>
      <c r="H30" s="212"/>
      <c r="I30" s="212"/>
      <c r="J30" s="405"/>
      <c r="K30" s="412"/>
      <c r="L30" s="215"/>
      <c r="M30" s="404"/>
    </row>
    <row r="31" spans="1:13" ht="12.75">
      <c r="A31" s="466" t="s">
        <v>382</v>
      </c>
      <c r="B31" s="467">
        <v>754</v>
      </c>
      <c r="C31" s="467">
        <v>75411</v>
      </c>
      <c r="D31" s="443" t="s">
        <v>769</v>
      </c>
      <c r="E31" s="461">
        <v>1889086</v>
      </c>
      <c r="F31" s="461">
        <f>SUM(G31+H31+K31+K32+K33+K34+L31)</f>
        <v>116700</v>
      </c>
      <c r="G31" s="461">
        <v>116700</v>
      </c>
      <c r="H31" s="461"/>
      <c r="I31" s="398"/>
      <c r="J31" s="118" t="s">
        <v>156</v>
      </c>
      <c r="K31" s="119"/>
      <c r="L31" s="463">
        <v>0</v>
      </c>
      <c r="M31" s="404" t="s">
        <v>771</v>
      </c>
    </row>
    <row r="32" spans="1:13" ht="12.75">
      <c r="A32" s="466"/>
      <c r="B32" s="467"/>
      <c r="C32" s="467"/>
      <c r="D32" s="444"/>
      <c r="E32" s="421"/>
      <c r="F32" s="421"/>
      <c r="G32" s="421"/>
      <c r="H32" s="421"/>
      <c r="I32" s="399"/>
      <c r="J32" s="118" t="s">
        <v>158</v>
      </c>
      <c r="K32" s="119">
        <v>0</v>
      </c>
      <c r="L32" s="402"/>
      <c r="M32" s="404"/>
    </row>
    <row r="33" spans="1:13" ht="12.75">
      <c r="A33" s="466"/>
      <c r="B33" s="467"/>
      <c r="C33" s="467"/>
      <c r="D33" s="444"/>
      <c r="E33" s="421"/>
      <c r="F33" s="421"/>
      <c r="G33" s="421"/>
      <c r="H33" s="421"/>
      <c r="I33" s="399"/>
      <c r="J33" s="118" t="s">
        <v>159</v>
      </c>
      <c r="K33" s="119">
        <v>0</v>
      </c>
      <c r="L33" s="402"/>
      <c r="M33" s="404"/>
    </row>
    <row r="34" spans="1:13" ht="12.75">
      <c r="A34" s="466"/>
      <c r="B34" s="467"/>
      <c r="C34" s="467"/>
      <c r="D34" s="426"/>
      <c r="E34" s="462"/>
      <c r="F34" s="462"/>
      <c r="G34" s="462"/>
      <c r="H34" s="462"/>
      <c r="I34" s="399"/>
      <c r="J34" s="118" t="s">
        <v>160</v>
      </c>
      <c r="K34" s="119">
        <v>0</v>
      </c>
      <c r="L34" s="464"/>
      <c r="M34" s="404"/>
    </row>
    <row r="35" spans="1:13" ht="12.75">
      <c r="A35" s="466"/>
      <c r="B35" s="467"/>
      <c r="C35" s="467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05">
        <f>SUM(K31:K34)</f>
        <v>0</v>
      </c>
      <c r="K35" s="412"/>
      <c r="L35" s="215">
        <f>SUM(L31)</f>
        <v>0</v>
      </c>
      <c r="M35" s="404"/>
    </row>
    <row r="36" spans="1:13" ht="12.75">
      <c r="A36" s="466"/>
      <c r="B36" s="467"/>
      <c r="C36" s="467"/>
      <c r="D36" s="213" t="s">
        <v>511</v>
      </c>
      <c r="E36" s="212"/>
      <c r="F36" s="212"/>
      <c r="G36" s="212"/>
      <c r="H36" s="212"/>
      <c r="I36" s="212"/>
      <c r="J36" s="405"/>
      <c r="K36" s="412"/>
      <c r="L36" s="215"/>
      <c r="M36" s="404"/>
    </row>
    <row r="37" spans="1:13" ht="12.75">
      <c r="A37" s="466" t="s">
        <v>383</v>
      </c>
      <c r="B37" s="467">
        <v>801</v>
      </c>
      <c r="C37" s="467">
        <v>80120</v>
      </c>
      <c r="D37" s="487" t="s">
        <v>772</v>
      </c>
      <c r="E37" s="420">
        <v>659153</v>
      </c>
      <c r="F37" s="420">
        <f>SUM(G37+H37+K37+K38+K39+K40+L37)</f>
        <v>40720</v>
      </c>
      <c r="G37" s="420">
        <v>40720</v>
      </c>
      <c r="H37" s="420"/>
      <c r="I37" s="398"/>
      <c r="J37" s="141" t="s">
        <v>156</v>
      </c>
      <c r="K37" s="142"/>
      <c r="L37" s="401">
        <v>0</v>
      </c>
      <c r="M37" s="404" t="s">
        <v>391</v>
      </c>
    </row>
    <row r="38" spans="1:13" ht="12.75">
      <c r="A38" s="466"/>
      <c r="B38" s="467"/>
      <c r="C38" s="467"/>
      <c r="D38" s="444"/>
      <c r="E38" s="421"/>
      <c r="F38" s="421"/>
      <c r="G38" s="421"/>
      <c r="H38" s="421"/>
      <c r="I38" s="399"/>
      <c r="J38" s="118" t="s">
        <v>158</v>
      </c>
      <c r="K38" s="119">
        <v>0</v>
      </c>
      <c r="L38" s="402"/>
      <c r="M38" s="404"/>
    </row>
    <row r="39" spans="1:13" ht="12.75">
      <c r="A39" s="466"/>
      <c r="B39" s="467"/>
      <c r="C39" s="467"/>
      <c r="D39" s="444"/>
      <c r="E39" s="421"/>
      <c r="F39" s="421"/>
      <c r="G39" s="421"/>
      <c r="H39" s="421"/>
      <c r="I39" s="399"/>
      <c r="J39" s="118" t="s">
        <v>159</v>
      </c>
      <c r="K39" s="119">
        <v>0</v>
      </c>
      <c r="L39" s="402"/>
      <c r="M39" s="404"/>
    </row>
    <row r="40" spans="1:13" ht="12.75">
      <c r="A40" s="466"/>
      <c r="B40" s="467"/>
      <c r="C40" s="467"/>
      <c r="D40" s="426"/>
      <c r="E40" s="462"/>
      <c r="F40" s="462"/>
      <c r="G40" s="462"/>
      <c r="H40" s="462"/>
      <c r="I40" s="399"/>
      <c r="J40" s="118" t="s">
        <v>160</v>
      </c>
      <c r="K40" s="119">
        <v>0</v>
      </c>
      <c r="L40" s="464"/>
      <c r="M40" s="404"/>
    </row>
    <row r="41" spans="1:13" ht="12.75">
      <c r="A41" s="466"/>
      <c r="B41" s="467"/>
      <c r="C41" s="467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05">
        <f>SUM(K37:K40)</f>
        <v>0</v>
      </c>
      <c r="K41" s="412"/>
      <c r="L41" s="215">
        <f>SUM(L37)</f>
        <v>0</v>
      </c>
      <c r="M41" s="404"/>
    </row>
    <row r="42" spans="1:13" ht="12.75">
      <c r="A42" s="466"/>
      <c r="B42" s="467"/>
      <c r="C42" s="467"/>
      <c r="D42" s="213" t="s">
        <v>511</v>
      </c>
      <c r="E42" s="212"/>
      <c r="F42" s="212"/>
      <c r="G42" s="212"/>
      <c r="H42" s="212"/>
      <c r="I42" s="212"/>
      <c r="J42" s="405"/>
      <c r="K42" s="412"/>
      <c r="L42" s="215"/>
      <c r="M42" s="404"/>
    </row>
    <row r="43" spans="1:13" ht="12.75">
      <c r="A43" s="466" t="s">
        <v>384</v>
      </c>
      <c r="B43" s="467">
        <v>801</v>
      </c>
      <c r="C43" s="467">
        <v>80120</v>
      </c>
      <c r="D43" s="443" t="s">
        <v>773</v>
      </c>
      <c r="E43" s="461">
        <v>2030935</v>
      </c>
      <c r="F43" s="461">
        <f>SUM(G43+H43+K43+K44+K45+K46+L43)</f>
        <v>125454</v>
      </c>
      <c r="G43" s="461">
        <v>125454</v>
      </c>
      <c r="H43" s="461"/>
      <c r="I43" s="398"/>
      <c r="J43" s="118" t="s">
        <v>156</v>
      </c>
      <c r="K43" s="119"/>
      <c r="L43" s="463"/>
      <c r="M43" s="404" t="s">
        <v>774</v>
      </c>
    </row>
    <row r="44" spans="1:13" ht="12.75">
      <c r="A44" s="466"/>
      <c r="B44" s="467"/>
      <c r="C44" s="467"/>
      <c r="D44" s="444"/>
      <c r="E44" s="421"/>
      <c r="F44" s="421"/>
      <c r="G44" s="421"/>
      <c r="H44" s="421"/>
      <c r="I44" s="399"/>
      <c r="J44" s="118" t="s">
        <v>158</v>
      </c>
      <c r="K44" s="119"/>
      <c r="L44" s="402"/>
      <c r="M44" s="404"/>
    </row>
    <row r="45" spans="1:13" ht="12.75">
      <c r="A45" s="466"/>
      <c r="B45" s="467"/>
      <c r="C45" s="467"/>
      <c r="D45" s="444"/>
      <c r="E45" s="421"/>
      <c r="F45" s="421"/>
      <c r="G45" s="421"/>
      <c r="H45" s="421"/>
      <c r="I45" s="399"/>
      <c r="J45" s="118" t="s">
        <v>159</v>
      </c>
      <c r="K45" s="119">
        <v>0</v>
      </c>
      <c r="L45" s="402"/>
      <c r="M45" s="404"/>
    </row>
    <row r="46" spans="1:13" ht="12.75">
      <c r="A46" s="466"/>
      <c r="B46" s="467"/>
      <c r="C46" s="467"/>
      <c r="D46" s="426"/>
      <c r="E46" s="462"/>
      <c r="F46" s="462"/>
      <c r="G46" s="462"/>
      <c r="H46" s="462"/>
      <c r="I46" s="399"/>
      <c r="J46" s="118" t="s">
        <v>160</v>
      </c>
      <c r="K46" s="119">
        <v>0</v>
      </c>
      <c r="L46" s="464"/>
      <c r="M46" s="404"/>
    </row>
    <row r="47" spans="1:13" ht="12.75">
      <c r="A47" s="466"/>
      <c r="B47" s="467"/>
      <c r="C47" s="467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39">
        <v>0</v>
      </c>
      <c r="K47" s="439"/>
      <c r="L47" s="215">
        <f>SUM(L43)</f>
        <v>0</v>
      </c>
      <c r="M47" s="404"/>
    </row>
    <row r="48" spans="1:13" ht="12.75">
      <c r="A48" s="466"/>
      <c r="B48" s="467"/>
      <c r="C48" s="467"/>
      <c r="D48" s="213" t="s">
        <v>511</v>
      </c>
      <c r="E48" s="212"/>
      <c r="F48" s="212"/>
      <c r="G48" s="212"/>
      <c r="H48" s="212"/>
      <c r="I48" s="212">
        <f>SUM(I43)</f>
        <v>0</v>
      </c>
      <c r="J48" s="405"/>
      <c r="K48" s="406"/>
      <c r="L48" s="215"/>
      <c r="M48" s="404"/>
    </row>
    <row r="49" spans="1:13" ht="12.75">
      <c r="A49" s="413" t="s">
        <v>385</v>
      </c>
      <c r="B49" s="415">
        <v>801</v>
      </c>
      <c r="C49" s="415">
        <v>80120</v>
      </c>
      <c r="D49" s="417" t="s">
        <v>775</v>
      </c>
      <c r="E49" s="420">
        <v>1619671</v>
      </c>
      <c r="F49" s="420">
        <f>SUM(G49+H49+K49+K50+K51+K52+L49)</f>
        <v>102800</v>
      </c>
      <c r="G49" s="420">
        <v>102800</v>
      </c>
      <c r="H49" s="420"/>
      <c r="I49" s="398"/>
      <c r="J49" s="141" t="s">
        <v>156</v>
      </c>
      <c r="K49" s="142">
        <v>0</v>
      </c>
      <c r="L49" s="401"/>
      <c r="M49" s="404" t="s">
        <v>546</v>
      </c>
    </row>
    <row r="50" spans="1:13" ht="12.75">
      <c r="A50" s="414"/>
      <c r="B50" s="416"/>
      <c r="C50" s="416"/>
      <c r="D50" s="418"/>
      <c r="E50" s="421"/>
      <c r="F50" s="421"/>
      <c r="G50" s="421"/>
      <c r="H50" s="421"/>
      <c r="I50" s="399"/>
      <c r="J50" s="118" t="s">
        <v>158</v>
      </c>
      <c r="K50" s="119">
        <v>0</v>
      </c>
      <c r="L50" s="402"/>
      <c r="M50" s="404"/>
    </row>
    <row r="51" spans="1:13" ht="12.75">
      <c r="A51" s="414"/>
      <c r="B51" s="416"/>
      <c r="C51" s="416"/>
      <c r="D51" s="418"/>
      <c r="E51" s="421"/>
      <c r="F51" s="421"/>
      <c r="G51" s="421"/>
      <c r="H51" s="421"/>
      <c r="I51" s="399"/>
      <c r="J51" s="118" t="s">
        <v>159</v>
      </c>
      <c r="K51" s="119">
        <v>0</v>
      </c>
      <c r="L51" s="402"/>
      <c r="M51" s="404"/>
    </row>
    <row r="52" spans="1:13" ht="12.75">
      <c r="A52" s="414"/>
      <c r="B52" s="416"/>
      <c r="C52" s="416"/>
      <c r="D52" s="418"/>
      <c r="E52" s="421"/>
      <c r="F52" s="421"/>
      <c r="G52" s="421"/>
      <c r="H52" s="421"/>
      <c r="I52" s="425"/>
      <c r="J52" s="120" t="s">
        <v>160</v>
      </c>
      <c r="K52" s="121">
        <v>0</v>
      </c>
      <c r="L52" s="402"/>
      <c r="M52" s="404"/>
    </row>
    <row r="53" spans="1:13" ht="12.75">
      <c r="A53" s="414"/>
      <c r="B53" s="416"/>
      <c r="C53" s="416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11">
        <v>0</v>
      </c>
      <c r="K53" s="411"/>
      <c r="L53" s="215">
        <f>SUM(L49)</f>
        <v>0</v>
      </c>
      <c r="M53" s="404"/>
    </row>
    <row r="54" spans="1:13" ht="12.75">
      <c r="A54" s="435"/>
      <c r="B54" s="437"/>
      <c r="C54" s="437"/>
      <c r="D54" s="213" t="s">
        <v>511</v>
      </c>
      <c r="E54" s="212"/>
      <c r="F54" s="212"/>
      <c r="G54" s="212"/>
      <c r="H54" s="212"/>
      <c r="I54" s="212"/>
      <c r="J54" s="405"/>
      <c r="K54" s="412"/>
      <c r="L54" s="215"/>
      <c r="M54" s="404"/>
    </row>
    <row r="55" spans="1:13" ht="12.75">
      <c r="A55" s="434" t="s">
        <v>386</v>
      </c>
      <c r="B55" s="488" t="s">
        <v>777</v>
      </c>
      <c r="C55" s="491" t="s">
        <v>778</v>
      </c>
      <c r="D55" s="418" t="s">
        <v>776</v>
      </c>
      <c r="E55" s="421">
        <v>1301860</v>
      </c>
      <c r="F55" s="421">
        <f>SUM(G55+H55+K55+K56+K57+K58+L55)</f>
        <v>78950</v>
      </c>
      <c r="G55" s="421">
        <v>78950</v>
      </c>
      <c r="H55" s="421"/>
      <c r="I55" s="424"/>
      <c r="J55" s="118" t="s">
        <v>156</v>
      </c>
      <c r="K55" s="119">
        <v>0</v>
      </c>
      <c r="L55" s="402"/>
      <c r="M55" s="404" t="s">
        <v>621</v>
      </c>
    </row>
    <row r="56" spans="1:13" ht="12.75">
      <c r="A56" s="414"/>
      <c r="B56" s="489"/>
      <c r="C56" s="492"/>
      <c r="D56" s="418"/>
      <c r="E56" s="421"/>
      <c r="F56" s="421"/>
      <c r="G56" s="421"/>
      <c r="H56" s="421"/>
      <c r="I56" s="399"/>
      <c r="J56" s="118" t="s">
        <v>158</v>
      </c>
      <c r="K56" s="119">
        <v>0</v>
      </c>
      <c r="L56" s="402"/>
      <c r="M56" s="404"/>
    </row>
    <row r="57" spans="1:13" ht="12.75">
      <c r="A57" s="414"/>
      <c r="B57" s="489"/>
      <c r="C57" s="492"/>
      <c r="D57" s="418"/>
      <c r="E57" s="421"/>
      <c r="F57" s="421"/>
      <c r="G57" s="421"/>
      <c r="H57" s="421"/>
      <c r="I57" s="399"/>
      <c r="J57" s="118" t="s">
        <v>159</v>
      </c>
      <c r="K57" s="119">
        <v>0</v>
      </c>
      <c r="L57" s="402"/>
      <c r="M57" s="404"/>
    </row>
    <row r="58" spans="1:13" ht="17.25" customHeight="1">
      <c r="A58" s="414"/>
      <c r="B58" s="489"/>
      <c r="C58" s="492"/>
      <c r="D58" s="418"/>
      <c r="E58" s="421"/>
      <c r="F58" s="421"/>
      <c r="G58" s="421"/>
      <c r="H58" s="421"/>
      <c r="I58" s="425"/>
      <c r="J58" s="120" t="s">
        <v>160</v>
      </c>
      <c r="K58" s="121">
        <v>0</v>
      </c>
      <c r="L58" s="402"/>
      <c r="M58" s="404"/>
    </row>
    <row r="59" spans="1:13" ht="12.75">
      <c r="A59" s="414"/>
      <c r="B59" s="489"/>
      <c r="C59" s="492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11"/>
      <c r="K59" s="411"/>
      <c r="L59" s="215">
        <f>SUM(L55)</f>
        <v>0</v>
      </c>
      <c r="M59" s="404"/>
    </row>
    <row r="60" spans="1:13" ht="12.75">
      <c r="A60" s="435"/>
      <c r="B60" s="490"/>
      <c r="C60" s="493"/>
      <c r="D60" s="213" t="s">
        <v>511</v>
      </c>
      <c r="E60" s="212"/>
      <c r="F60" s="212"/>
      <c r="G60" s="212"/>
      <c r="H60" s="212"/>
      <c r="I60" s="212"/>
      <c r="J60" s="405"/>
      <c r="K60" s="412"/>
      <c r="L60" s="215"/>
      <c r="M60" s="404"/>
    </row>
    <row r="61" spans="1:13" ht="12.75">
      <c r="A61" s="434" t="s">
        <v>132</v>
      </c>
      <c r="B61" s="494" t="s">
        <v>394</v>
      </c>
      <c r="C61" s="491" t="s">
        <v>783</v>
      </c>
      <c r="D61" s="418" t="s">
        <v>782</v>
      </c>
      <c r="E61" s="421">
        <v>755576</v>
      </c>
      <c r="F61" s="421">
        <f>SUM(G61+H61+K61+K62+K63+K64+L61)</f>
        <v>46676</v>
      </c>
      <c r="G61" s="421">
        <v>46676</v>
      </c>
      <c r="H61" s="421"/>
      <c r="I61" s="398"/>
      <c r="J61" s="141" t="s">
        <v>156</v>
      </c>
      <c r="K61" s="142">
        <v>0</v>
      </c>
      <c r="L61" s="468"/>
      <c r="M61" s="404" t="s">
        <v>784</v>
      </c>
    </row>
    <row r="62" spans="1:13" ht="12.75">
      <c r="A62" s="414"/>
      <c r="B62" s="495"/>
      <c r="C62" s="492"/>
      <c r="D62" s="418"/>
      <c r="E62" s="421"/>
      <c r="F62" s="421"/>
      <c r="G62" s="421"/>
      <c r="H62" s="421"/>
      <c r="I62" s="399"/>
      <c r="J62" s="118" t="s">
        <v>158</v>
      </c>
      <c r="K62" s="119"/>
      <c r="L62" s="469"/>
      <c r="M62" s="404"/>
    </row>
    <row r="63" spans="1:13" ht="12.75">
      <c r="A63" s="414"/>
      <c r="B63" s="495"/>
      <c r="C63" s="492"/>
      <c r="D63" s="418"/>
      <c r="E63" s="421"/>
      <c r="F63" s="421"/>
      <c r="G63" s="421"/>
      <c r="H63" s="421"/>
      <c r="I63" s="399"/>
      <c r="J63" s="118" t="s">
        <v>159</v>
      </c>
      <c r="K63" s="119">
        <v>0</v>
      </c>
      <c r="L63" s="469"/>
      <c r="M63" s="404"/>
    </row>
    <row r="64" spans="1:13" ht="17.25" customHeight="1">
      <c r="A64" s="414"/>
      <c r="B64" s="495"/>
      <c r="C64" s="492"/>
      <c r="D64" s="418"/>
      <c r="E64" s="421"/>
      <c r="F64" s="421"/>
      <c r="G64" s="421"/>
      <c r="H64" s="421"/>
      <c r="I64" s="400"/>
      <c r="J64" s="143" t="s">
        <v>160</v>
      </c>
      <c r="K64" s="144">
        <v>0</v>
      </c>
      <c r="L64" s="470"/>
      <c r="M64" s="404"/>
    </row>
    <row r="65" spans="1:13" ht="12.75">
      <c r="A65" s="414"/>
      <c r="B65" s="495"/>
      <c r="C65" s="492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11"/>
      <c r="K65" s="411"/>
      <c r="L65" s="215">
        <f>SUM(L61)</f>
        <v>0</v>
      </c>
      <c r="M65" s="404"/>
    </row>
    <row r="66" spans="1:13" ht="12.75">
      <c r="A66" s="435"/>
      <c r="B66" s="496"/>
      <c r="C66" s="493"/>
      <c r="D66" s="213" t="s">
        <v>511</v>
      </c>
      <c r="E66" s="212"/>
      <c r="F66" s="212"/>
      <c r="G66" s="212"/>
      <c r="H66" s="212"/>
      <c r="I66" s="212"/>
      <c r="J66" s="405"/>
      <c r="K66" s="412"/>
      <c r="L66" s="215"/>
      <c r="M66" s="404"/>
    </row>
    <row r="67" spans="1:13" ht="12.75">
      <c r="A67" s="434" t="s">
        <v>387</v>
      </c>
      <c r="B67" s="494" t="s">
        <v>394</v>
      </c>
      <c r="C67" s="491" t="s">
        <v>786</v>
      </c>
      <c r="D67" s="418" t="s">
        <v>785</v>
      </c>
      <c r="E67" s="421">
        <v>1922438</v>
      </c>
      <c r="F67" s="421">
        <f>SUM(G67+H67+K67+K68+K69+K70+L67)</f>
        <v>118790</v>
      </c>
      <c r="G67" s="421">
        <v>118790</v>
      </c>
      <c r="H67" s="421"/>
      <c r="I67" s="424"/>
      <c r="J67" s="118" t="s">
        <v>156</v>
      </c>
      <c r="K67" s="119">
        <v>0</v>
      </c>
      <c r="L67" s="402"/>
      <c r="M67" s="404" t="s">
        <v>598</v>
      </c>
    </row>
    <row r="68" spans="1:13" ht="12.75">
      <c r="A68" s="414"/>
      <c r="B68" s="495"/>
      <c r="C68" s="492"/>
      <c r="D68" s="418"/>
      <c r="E68" s="421"/>
      <c r="F68" s="421"/>
      <c r="G68" s="421"/>
      <c r="H68" s="421"/>
      <c r="I68" s="399"/>
      <c r="J68" s="118" t="s">
        <v>158</v>
      </c>
      <c r="K68" s="145"/>
      <c r="L68" s="402"/>
      <c r="M68" s="404"/>
    </row>
    <row r="69" spans="1:13" ht="12.75">
      <c r="A69" s="414"/>
      <c r="B69" s="495"/>
      <c r="C69" s="492"/>
      <c r="D69" s="418"/>
      <c r="E69" s="421"/>
      <c r="F69" s="421"/>
      <c r="G69" s="421"/>
      <c r="H69" s="421"/>
      <c r="I69" s="399"/>
      <c r="J69" s="118" t="s">
        <v>159</v>
      </c>
      <c r="K69" s="119">
        <v>0</v>
      </c>
      <c r="L69" s="402"/>
      <c r="M69" s="404"/>
    </row>
    <row r="70" spans="1:13" ht="12.75">
      <c r="A70" s="414"/>
      <c r="B70" s="495"/>
      <c r="C70" s="492"/>
      <c r="D70" s="418"/>
      <c r="E70" s="421"/>
      <c r="F70" s="421"/>
      <c r="G70" s="421"/>
      <c r="H70" s="421"/>
      <c r="I70" s="425"/>
      <c r="J70" s="120" t="s">
        <v>160</v>
      </c>
      <c r="K70" s="121">
        <v>0</v>
      </c>
      <c r="L70" s="402"/>
      <c r="M70" s="404"/>
    </row>
    <row r="71" spans="1:13" ht="12.75">
      <c r="A71" s="414"/>
      <c r="B71" s="495"/>
      <c r="C71" s="492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11"/>
      <c r="K71" s="411"/>
      <c r="L71" s="215">
        <f>SUM(L67)</f>
        <v>0</v>
      </c>
      <c r="M71" s="404"/>
    </row>
    <row r="72" spans="1:13" ht="12.75">
      <c r="A72" s="435"/>
      <c r="B72" s="496"/>
      <c r="C72" s="493"/>
      <c r="D72" s="213" t="s">
        <v>511</v>
      </c>
      <c r="E72" s="212"/>
      <c r="F72" s="212"/>
      <c r="G72" s="212"/>
      <c r="H72" s="212"/>
      <c r="I72" s="212"/>
      <c r="J72" s="405"/>
      <c r="K72" s="412"/>
      <c r="L72" s="215"/>
      <c r="M72" s="404"/>
    </row>
    <row r="73" spans="1:13" ht="12.75">
      <c r="A73" s="434" t="s">
        <v>133</v>
      </c>
      <c r="B73" s="494" t="s">
        <v>394</v>
      </c>
      <c r="C73" s="494" t="s">
        <v>402</v>
      </c>
      <c r="D73" s="446" t="s">
        <v>787</v>
      </c>
      <c r="E73" s="421">
        <v>2683275</v>
      </c>
      <c r="F73" s="421">
        <f>SUM(G73+H73+K73+K74+K75+K76+L73)</f>
        <v>165759</v>
      </c>
      <c r="G73" s="421">
        <v>165759</v>
      </c>
      <c r="H73" s="421"/>
      <c r="I73" s="424"/>
      <c r="J73" s="118" t="s">
        <v>156</v>
      </c>
      <c r="K73" s="119">
        <v>0</v>
      </c>
      <c r="L73" s="402"/>
      <c r="M73" s="404" t="s">
        <v>130</v>
      </c>
    </row>
    <row r="74" spans="1:13" ht="12.75">
      <c r="A74" s="414"/>
      <c r="B74" s="495"/>
      <c r="C74" s="495"/>
      <c r="D74" s="447"/>
      <c r="E74" s="421"/>
      <c r="F74" s="421"/>
      <c r="G74" s="421"/>
      <c r="H74" s="421"/>
      <c r="I74" s="399"/>
      <c r="J74" s="118" t="s">
        <v>158</v>
      </c>
      <c r="K74" s="145"/>
      <c r="L74" s="402"/>
      <c r="M74" s="404"/>
    </row>
    <row r="75" spans="1:13" ht="12.75">
      <c r="A75" s="414"/>
      <c r="B75" s="495"/>
      <c r="C75" s="495"/>
      <c r="D75" s="447"/>
      <c r="E75" s="421"/>
      <c r="F75" s="421"/>
      <c r="G75" s="421"/>
      <c r="H75" s="421"/>
      <c r="I75" s="399"/>
      <c r="J75" s="118" t="s">
        <v>159</v>
      </c>
      <c r="K75" s="119">
        <v>0</v>
      </c>
      <c r="L75" s="402"/>
      <c r="M75" s="404"/>
    </row>
    <row r="76" spans="1:13" ht="12.75">
      <c r="A76" s="414"/>
      <c r="B76" s="495"/>
      <c r="C76" s="495"/>
      <c r="D76" s="448"/>
      <c r="E76" s="421"/>
      <c r="F76" s="421"/>
      <c r="G76" s="421"/>
      <c r="H76" s="421"/>
      <c r="I76" s="425"/>
      <c r="J76" s="120" t="s">
        <v>160</v>
      </c>
      <c r="K76" s="121">
        <v>0</v>
      </c>
      <c r="L76" s="402"/>
      <c r="M76" s="404"/>
    </row>
    <row r="77" spans="1:13" ht="12.75">
      <c r="A77" s="414"/>
      <c r="B77" s="495"/>
      <c r="C77" s="495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11"/>
      <c r="K77" s="411"/>
      <c r="L77" s="215">
        <f>SUM(L73)</f>
        <v>0</v>
      </c>
      <c r="M77" s="404"/>
    </row>
    <row r="78" spans="1:13" ht="12.75">
      <c r="A78" s="435"/>
      <c r="B78" s="496"/>
      <c r="C78" s="496"/>
      <c r="D78" s="213" t="s">
        <v>511</v>
      </c>
      <c r="E78" s="212"/>
      <c r="F78" s="212"/>
      <c r="G78" s="212"/>
      <c r="H78" s="212"/>
      <c r="I78" s="212"/>
      <c r="J78" s="405"/>
      <c r="K78" s="412"/>
      <c r="L78" s="215"/>
      <c r="M78" s="404"/>
    </row>
    <row r="79" spans="1:13" ht="12.75">
      <c r="A79" s="434" t="s">
        <v>388</v>
      </c>
      <c r="B79" s="494" t="s">
        <v>394</v>
      </c>
      <c r="C79" s="494" t="s">
        <v>402</v>
      </c>
      <c r="D79" s="446" t="s">
        <v>788</v>
      </c>
      <c r="E79" s="421">
        <v>1291407</v>
      </c>
      <c r="F79" s="421">
        <f>SUM(G79+H79+K79+K80+K81+K82+L79)</f>
        <v>199703</v>
      </c>
      <c r="G79" s="421">
        <v>199703</v>
      </c>
      <c r="H79" s="421"/>
      <c r="I79" s="424"/>
      <c r="J79" s="118" t="s">
        <v>156</v>
      </c>
      <c r="K79" s="119">
        <v>0</v>
      </c>
      <c r="L79" s="402"/>
      <c r="M79" s="404" t="s">
        <v>601</v>
      </c>
    </row>
    <row r="80" spans="1:13" ht="12.75">
      <c r="A80" s="414"/>
      <c r="B80" s="495"/>
      <c r="C80" s="495"/>
      <c r="D80" s="447"/>
      <c r="E80" s="421"/>
      <c r="F80" s="421"/>
      <c r="G80" s="421"/>
      <c r="H80" s="421"/>
      <c r="I80" s="399"/>
      <c r="J80" s="118" t="s">
        <v>158</v>
      </c>
      <c r="K80" s="145"/>
      <c r="L80" s="402"/>
      <c r="M80" s="404"/>
    </row>
    <row r="81" spans="1:13" ht="12.75">
      <c r="A81" s="414"/>
      <c r="B81" s="495"/>
      <c r="C81" s="495"/>
      <c r="D81" s="447"/>
      <c r="E81" s="421"/>
      <c r="F81" s="421"/>
      <c r="G81" s="421"/>
      <c r="H81" s="421"/>
      <c r="I81" s="399"/>
      <c r="J81" s="118" t="s">
        <v>159</v>
      </c>
      <c r="K81" s="119">
        <v>0</v>
      </c>
      <c r="L81" s="402"/>
      <c r="M81" s="404"/>
    </row>
    <row r="82" spans="1:13" ht="12.75">
      <c r="A82" s="414"/>
      <c r="B82" s="495"/>
      <c r="C82" s="495"/>
      <c r="D82" s="448"/>
      <c r="E82" s="421"/>
      <c r="F82" s="421"/>
      <c r="G82" s="421"/>
      <c r="H82" s="421"/>
      <c r="I82" s="425"/>
      <c r="J82" s="120" t="s">
        <v>160</v>
      </c>
      <c r="K82" s="121">
        <v>0</v>
      </c>
      <c r="L82" s="402"/>
      <c r="M82" s="404"/>
    </row>
    <row r="83" spans="1:13" ht="12.75">
      <c r="A83" s="414"/>
      <c r="B83" s="495"/>
      <c r="C83" s="495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11"/>
      <c r="K83" s="411"/>
      <c r="L83" s="215">
        <f>SUM(L79)</f>
        <v>0</v>
      </c>
      <c r="M83" s="404"/>
    </row>
    <row r="84" spans="1:13" ht="12.75">
      <c r="A84" s="435"/>
      <c r="B84" s="496"/>
      <c r="C84" s="496"/>
      <c r="D84" s="213" t="s">
        <v>511</v>
      </c>
      <c r="E84" s="212"/>
      <c r="F84" s="212"/>
      <c r="G84" s="212"/>
      <c r="H84" s="212"/>
      <c r="I84" s="212"/>
      <c r="J84" s="405"/>
      <c r="K84" s="412"/>
      <c r="L84" s="215"/>
      <c r="M84" s="404"/>
    </row>
    <row r="85" spans="1:13" ht="12.75">
      <c r="A85" s="434" t="s">
        <v>389</v>
      </c>
      <c r="B85" s="494" t="s">
        <v>394</v>
      </c>
      <c r="C85" s="494" t="s">
        <v>402</v>
      </c>
      <c r="D85" s="418" t="s">
        <v>789</v>
      </c>
      <c r="E85" s="421">
        <v>2355465</v>
      </c>
      <c r="F85" s="421">
        <f>SUM(G85+H85+K85+K86+K87+K88+L85)</f>
        <v>145513</v>
      </c>
      <c r="G85" s="421">
        <v>145513</v>
      </c>
      <c r="H85" s="421"/>
      <c r="I85" s="424"/>
      <c r="J85" s="118" t="s">
        <v>156</v>
      </c>
      <c r="K85" s="119">
        <v>0</v>
      </c>
      <c r="L85" s="402"/>
      <c r="M85" s="404" t="s">
        <v>600</v>
      </c>
    </row>
    <row r="86" spans="1:13" ht="12.75">
      <c r="A86" s="414"/>
      <c r="B86" s="495"/>
      <c r="C86" s="495"/>
      <c r="D86" s="418"/>
      <c r="E86" s="421"/>
      <c r="F86" s="421"/>
      <c r="G86" s="421"/>
      <c r="H86" s="421"/>
      <c r="I86" s="399"/>
      <c r="J86" s="118" t="s">
        <v>158</v>
      </c>
      <c r="K86" s="145"/>
      <c r="L86" s="402"/>
      <c r="M86" s="404"/>
    </row>
    <row r="87" spans="1:13" ht="12.75">
      <c r="A87" s="414"/>
      <c r="B87" s="495"/>
      <c r="C87" s="495"/>
      <c r="D87" s="418"/>
      <c r="E87" s="421"/>
      <c r="F87" s="421"/>
      <c r="G87" s="421"/>
      <c r="H87" s="421"/>
      <c r="I87" s="399"/>
      <c r="J87" s="118" t="s">
        <v>159</v>
      </c>
      <c r="K87" s="119">
        <v>0</v>
      </c>
      <c r="L87" s="402"/>
      <c r="M87" s="404"/>
    </row>
    <row r="88" spans="1:13" ht="12.75">
      <c r="A88" s="414"/>
      <c r="B88" s="495"/>
      <c r="C88" s="495"/>
      <c r="D88" s="418"/>
      <c r="E88" s="421"/>
      <c r="F88" s="421"/>
      <c r="G88" s="421"/>
      <c r="H88" s="421"/>
      <c r="I88" s="425"/>
      <c r="J88" s="120" t="s">
        <v>160</v>
      </c>
      <c r="K88" s="121">
        <v>0</v>
      </c>
      <c r="L88" s="402"/>
      <c r="M88" s="404"/>
    </row>
    <row r="89" spans="1:13" ht="12.75">
      <c r="A89" s="414"/>
      <c r="B89" s="495"/>
      <c r="C89" s="495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11"/>
      <c r="K89" s="411"/>
      <c r="L89" s="215">
        <f>SUM(L85)</f>
        <v>0</v>
      </c>
      <c r="M89" s="404"/>
    </row>
    <row r="90" spans="1:13" ht="12.75">
      <c r="A90" s="435"/>
      <c r="B90" s="496"/>
      <c r="C90" s="496"/>
      <c r="D90" s="213" t="s">
        <v>511</v>
      </c>
      <c r="E90" s="212"/>
      <c r="F90" s="212"/>
      <c r="G90" s="212"/>
      <c r="H90" s="212"/>
      <c r="I90" s="212"/>
      <c r="J90" s="471"/>
      <c r="K90" s="472"/>
      <c r="L90" s="215"/>
      <c r="M90" s="404"/>
    </row>
    <row r="91" spans="1:13" ht="12.75">
      <c r="A91" s="434" t="s">
        <v>390</v>
      </c>
      <c r="B91" s="494" t="s">
        <v>412</v>
      </c>
      <c r="C91" s="494" t="s">
        <v>414</v>
      </c>
      <c r="D91" s="418" t="s">
        <v>790</v>
      </c>
      <c r="E91" s="421">
        <v>1136004</v>
      </c>
      <c r="F91" s="421">
        <f>SUM(G91+H91+K91+K92+K93+K94+L91)</f>
        <v>70178</v>
      </c>
      <c r="G91" s="421">
        <v>70178</v>
      </c>
      <c r="H91" s="421"/>
      <c r="I91" s="424"/>
      <c r="J91" s="122" t="s">
        <v>156</v>
      </c>
      <c r="K91" s="123">
        <v>0</v>
      </c>
      <c r="L91" s="402"/>
      <c r="M91" s="404" t="s">
        <v>791</v>
      </c>
    </row>
    <row r="92" spans="1:13" ht="12.75">
      <c r="A92" s="414"/>
      <c r="B92" s="495"/>
      <c r="C92" s="495"/>
      <c r="D92" s="418"/>
      <c r="E92" s="421"/>
      <c r="F92" s="421"/>
      <c r="G92" s="421"/>
      <c r="H92" s="421"/>
      <c r="I92" s="399"/>
      <c r="J92" s="118" t="s">
        <v>158</v>
      </c>
      <c r="K92" s="145"/>
      <c r="L92" s="402"/>
      <c r="M92" s="404"/>
    </row>
    <row r="93" spans="1:13" ht="12.75">
      <c r="A93" s="414"/>
      <c r="B93" s="495"/>
      <c r="C93" s="495"/>
      <c r="D93" s="418"/>
      <c r="E93" s="421"/>
      <c r="F93" s="421"/>
      <c r="G93" s="421"/>
      <c r="H93" s="421"/>
      <c r="I93" s="399"/>
      <c r="J93" s="118" t="s">
        <v>159</v>
      </c>
      <c r="K93" s="119">
        <v>0</v>
      </c>
      <c r="L93" s="402"/>
      <c r="M93" s="404"/>
    </row>
    <row r="94" spans="1:13" ht="23.25" customHeight="1">
      <c r="A94" s="414"/>
      <c r="B94" s="495"/>
      <c r="C94" s="495"/>
      <c r="D94" s="418"/>
      <c r="E94" s="421"/>
      <c r="F94" s="421"/>
      <c r="G94" s="421"/>
      <c r="H94" s="421"/>
      <c r="I94" s="425"/>
      <c r="J94" s="120" t="s">
        <v>160</v>
      </c>
      <c r="K94" s="121">
        <v>0</v>
      </c>
      <c r="L94" s="402"/>
      <c r="M94" s="404"/>
    </row>
    <row r="95" spans="1:13" ht="12.75">
      <c r="A95" s="414"/>
      <c r="B95" s="495"/>
      <c r="C95" s="495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11"/>
      <c r="K95" s="411"/>
      <c r="L95" s="215">
        <f>SUM(L91)</f>
        <v>0</v>
      </c>
      <c r="M95" s="404"/>
    </row>
    <row r="96" spans="1:13" ht="12.75">
      <c r="A96" s="435"/>
      <c r="B96" s="496"/>
      <c r="C96" s="496"/>
      <c r="D96" s="213" t="s">
        <v>511</v>
      </c>
      <c r="E96" s="212"/>
      <c r="F96" s="212"/>
      <c r="G96" s="212"/>
      <c r="H96" s="212"/>
      <c r="I96" s="212"/>
      <c r="J96" s="471"/>
      <c r="K96" s="472"/>
      <c r="L96" s="215"/>
      <c r="M96" s="404"/>
    </row>
    <row r="97" spans="1:13" ht="12.75">
      <c r="A97" s="434" t="s">
        <v>134</v>
      </c>
      <c r="B97" s="494" t="s">
        <v>412</v>
      </c>
      <c r="C97" s="494" t="s">
        <v>417</v>
      </c>
      <c r="D97" s="418" t="s">
        <v>792</v>
      </c>
      <c r="E97" s="421">
        <v>2653586</v>
      </c>
      <c r="F97" s="421">
        <f>SUM(G97+H97+K97+K98+K99+K100+L97)</f>
        <v>164822</v>
      </c>
      <c r="G97" s="421">
        <v>164822</v>
      </c>
      <c r="H97" s="421"/>
      <c r="I97" s="424"/>
      <c r="J97" s="122" t="s">
        <v>156</v>
      </c>
      <c r="K97" s="123">
        <v>0</v>
      </c>
      <c r="L97" s="402"/>
      <c r="M97" s="404" t="s">
        <v>793</v>
      </c>
    </row>
    <row r="98" spans="1:13" ht="12.75">
      <c r="A98" s="414"/>
      <c r="B98" s="495"/>
      <c r="C98" s="495"/>
      <c r="D98" s="418"/>
      <c r="E98" s="421"/>
      <c r="F98" s="421"/>
      <c r="G98" s="421"/>
      <c r="H98" s="421"/>
      <c r="I98" s="399"/>
      <c r="J98" s="118" t="s">
        <v>158</v>
      </c>
      <c r="K98" s="145">
        <v>0</v>
      </c>
      <c r="L98" s="402"/>
      <c r="M98" s="404"/>
    </row>
    <row r="99" spans="1:13" ht="12.75">
      <c r="A99" s="414"/>
      <c r="B99" s="495"/>
      <c r="C99" s="495"/>
      <c r="D99" s="418"/>
      <c r="E99" s="421"/>
      <c r="F99" s="421"/>
      <c r="G99" s="421"/>
      <c r="H99" s="421"/>
      <c r="I99" s="399"/>
      <c r="J99" s="118" t="s">
        <v>159</v>
      </c>
      <c r="K99" s="119">
        <v>0</v>
      </c>
      <c r="L99" s="402"/>
      <c r="M99" s="404"/>
    </row>
    <row r="100" spans="1:13" ht="12.75">
      <c r="A100" s="414"/>
      <c r="B100" s="495"/>
      <c r="C100" s="495"/>
      <c r="D100" s="418"/>
      <c r="E100" s="421"/>
      <c r="F100" s="421"/>
      <c r="G100" s="421"/>
      <c r="H100" s="421"/>
      <c r="I100" s="425"/>
      <c r="J100" s="120" t="s">
        <v>160</v>
      </c>
      <c r="K100" s="121">
        <v>0</v>
      </c>
      <c r="L100" s="402"/>
      <c r="M100" s="404"/>
    </row>
    <row r="101" spans="1:13" ht="12.75">
      <c r="A101" s="414"/>
      <c r="B101" s="495"/>
      <c r="C101" s="495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11"/>
      <c r="K101" s="411"/>
      <c r="L101" s="215">
        <f>SUM(L97)</f>
        <v>0</v>
      </c>
      <c r="M101" s="404"/>
    </row>
    <row r="102" spans="1:13" ht="12.75">
      <c r="A102" s="435"/>
      <c r="B102" s="496"/>
      <c r="C102" s="496"/>
      <c r="D102" s="213" t="s">
        <v>511</v>
      </c>
      <c r="E102" s="212"/>
      <c r="F102" s="212"/>
      <c r="G102" s="212"/>
      <c r="H102" s="212"/>
      <c r="I102" s="212"/>
      <c r="J102" s="471"/>
      <c r="K102" s="472"/>
      <c r="L102" s="215"/>
      <c r="M102" s="404"/>
    </row>
    <row r="103" spans="1:13" ht="12.75">
      <c r="A103" s="413" t="s">
        <v>135</v>
      </c>
      <c r="B103" s="415">
        <v>852</v>
      </c>
      <c r="C103" s="415">
        <v>85203</v>
      </c>
      <c r="D103" s="417" t="s">
        <v>794</v>
      </c>
      <c r="E103" s="420">
        <v>195258</v>
      </c>
      <c r="F103" s="420">
        <f>SUM(G103+H103+K103+K104+K105+K106+L103)</f>
        <v>12249</v>
      </c>
      <c r="G103" s="420">
        <v>12249</v>
      </c>
      <c r="H103" s="420"/>
      <c r="I103" s="398"/>
      <c r="J103" s="141" t="s">
        <v>156</v>
      </c>
      <c r="K103" s="142"/>
      <c r="L103" s="401"/>
      <c r="M103" s="404" t="s">
        <v>795</v>
      </c>
    </row>
    <row r="104" spans="1:13" ht="12.75">
      <c r="A104" s="414"/>
      <c r="B104" s="416"/>
      <c r="C104" s="416"/>
      <c r="D104" s="418"/>
      <c r="E104" s="421"/>
      <c r="F104" s="421"/>
      <c r="G104" s="421"/>
      <c r="H104" s="421"/>
      <c r="I104" s="399"/>
      <c r="J104" s="118" t="s">
        <v>158</v>
      </c>
      <c r="K104" s="145">
        <v>0</v>
      </c>
      <c r="L104" s="402"/>
      <c r="M104" s="404"/>
    </row>
    <row r="105" spans="1:13" ht="12.75">
      <c r="A105" s="414"/>
      <c r="B105" s="416"/>
      <c r="C105" s="416"/>
      <c r="D105" s="418"/>
      <c r="E105" s="421"/>
      <c r="F105" s="421"/>
      <c r="G105" s="421"/>
      <c r="H105" s="421"/>
      <c r="I105" s="399"/>
      <c r="J105" s="118" t="s">
        <v>159</v>
      </c>
      <c r="K105" s="119">
        <v>0</v>
      </c>
      <c r="L105" s="402"/>
      <c r="M105" s="404"/>
    </row>
    <row r="106" spans="1:13" ht="18.75" customHeight="1">
      <c r="A106" s="414"/>
      <c r="B106" s="416"/>
      <c r="C106" s="416"/>
      <c r="D106" s="419"/>
      <c r="E106" s="422"/>
      <c r="F106" s="422"/>
      <c r="G106" s="422"/>
      <c r="H106" s="422"/>
      <c r="I106" s="400"/>
      <c r="J106" s="143" t="s">
        <v>160</v>
      </c>
      <c r="K106" s="144">
        <v>0</v>
      </c>
      <c r="L106" s="403"/>
      <c r="M106" s="404"/>
    </row>
    <row r="107" spans="1:13" ht="12.75">
      <c r="A107" s="414"/>
      <c r="B107" s="416"/>
      <c r="C107" s="416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11"/>
      <c r="K107" s="411"/>
      <c r="L107" s="215">
        <f>SUM(L103)</f>
        <v>0</v>
      </c>
      <c r="M107" s="404"/>
    </row>
    <row r="108" spans="1:13" ht="12.75">
      <c r="A108" s="433"/>
      <c r="B108" s="438"/>
      <c r="C108" s="438"/>
      <c r="D108" s="213" t="s">
        <v>511</v>
      </c>
      <c r="E108" s="212"/>
      <c r="F108" s="212"/>
      <c r="G108" s="212"/>
      <c r="H108" s="212"/>
      <c r="I108" s="212"/>
      <c r="J108" s="405"/>
      <c r="K108" s="412"/>
      <c r="L108" s="215"/>
      <c r="M108" s="404"/>
    </row>
    <row r="109" spans="1:13" ht="12.75">
      <c r="A109" s="413" t="s">
        <v>1</v>
      </c>
      <c r="B109" s="497">
        <v>852</v>
      </c>
      <c r="C109" s="499" t="s">
        <v>797</v>
      </c>
      <c r="D109" s="417" t="s">
        <v>796</v>
      </c>
      <c r="E109" s="420">
        <v>339065</v>
      </c>
      <c r="F109" s="420">
        <f>SUM(G109+H109+K109+K110+K111+K112+L109)</f>
        <v>21017</v>
      </c>
      <c r="G109" s="473">
        <v>21017</v>
      </c>
      <c r="H109" s="473"/>
      <c r="I109" s="398"/>
      <c r="J109" s="141" t="s">
        <v>156</v>
      </c>
      <c r="K109" s="119"/>
      <c r="L109" s="407"/>
      <c r="M109" s="404" t="s">
        <v>746</v>
      </c>
    </row>
    <row r="110" spans="1:13" ht="12.75">
      <c r="A110" s="414"/>
      <c r="B110" s="495"/>
      <c r="C110" s="492"/>
      <c r="D110" s="418"/>
      <c r="E110" s="421"/>
      <c r="F110" s="421"/>
      <c r="G110" s="474"/>
      <c r="H110" s="474"/>
      <c r="I110" s="399"/>
      <c r="J110" s="118" t="s">
        <v>158</v>
      </c>
      <c r="K110" s="119"/>
      <c r="L110" s="408"/>
      <c r="M110" s="404"/>
    </row>
    <row r="111" spans="1:13" ht="12.75">
      <c r="A111" s="414"/>
      <c r="B111" s="495"/>
      <c r="C111" s="492"/>
      <c r="D111" s="418"/>
      <c r="E111" s="421"/>
      <c r="F111" s="421"/>
      <c r="G111" s="474"/>
      <c r="H111" s="474"/>
      <c r="I111" s="399"/>
      <c r="J111" s="118" t="s">
        <v>159</v>
      </c>
      <c r="K111" s="119"/>
      <c r="L111" s="408"/>
      <c r="M111" s="404"/>
    </row>
    <row r="112" spans="1:13" ht="12.75">
      <c r="A112" s="414"/>
      <c r="B112" s="495"/>
      <c r="C112" s="492"/>
      <c r="D112" s="419"/>
      <c r="E112" s="422"/>
      <c r="F112" s="422"/>
      <c r="G112" s="475"/>
      <c r="H112" s="475"/>
      <c r="I112" s="400"/>
      <c r="J112" s="143" t="s">
        <v>160</v>
      </c>
      <c r="K112" s="119"/>
      <c r="L112" s="409"/>
      <c r="M112" s="404"/>
    </row>
    <row r="113" spans="1:13" ht="12.75">
      <c r="A113" s="414"/>
      <c r="B113" s="495"/>
      <c r="C113" s="492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11"/>
      <c r="K113" s="411"/>
      <c r="L113" s="215">
        <f>SUM(L109)</f>
        <v>0</v>
      </c>
      <c r="M113" s="404"/>
    </row>
    <row r="114" spans="1:13" ht="12.75">
      <c r="A114" s="433"/>
      <c r="B114" s="498"/>
      <c r="C114" s="500"/>
      <c r="D114" s="213" t="s">
        <v>511</v>
      </c>
      <c r="E114" s="212"/>
      <c r="F114" s="212"/>
      <c r="G114" s="212"/>
      <c r="H114" s="212"/>
      <c r="I114" s="212"/>
      <c r="J114" s="405"/>
      <c r="K114" s="412"/>
      <c r="L114" s="215"/>
      <c r="M114" s="404"/>
    </row>
    <row r="115" spans="1:13" ht="12.75">
      <c r="A115" s="466" t="s">
        <v>2</v>
      </c>
      <c r="B115" s="466" t="s">
        <v>428</v>
      </c>
      <c r="C115" s="466" t="s">
        <v>434</v>
      </c>
      <c r="D115" s="426" t="s">
        <v>798</v>
      </c>
      <c r="E115" s="420">
        <v>1027904</v>
      </c>
      <c r="F115" s="420">
        <f>SUM(G115+H115+K115+K116+K117+K118+L115)</f>
        <v>63500</v>
      </c>
      <c r="G115" s="473">
        <v>63500</v>
      </c>
      <c r="H115" s="473"/>
      <c r="I115" s="398"/>
      <c r="J115" s="141" t="s">
        <v>156</v>
      </c>
      <c r="K115" s="142"/>
      <c r="L115" s="407"/>
      <c r="M115" s="404" t="s">
        <v>566</v>
      </c>
    </row>
    <row r="116" spans="1:13" ht="12.75">
      <c r="A116" s="466"/>
      <c r="B116" s="466"/>
      <c r="C116" s="466"/>
      <c r="D116" s="427"/>
      <c r="E116" s="421"/>
      <c r="F116" s="421"/>
      <c r="G116" s="474"/>
      <c r="H116" s="474"/>
      <c r="I116" s="399"/>
      <c r="J116" s="118" t="s">
        <v>158</v>
      </c>
      <c r="K116" s="119"/>
      <c r="L116" s="408"/>
      <c r="M116" s="404"/>
    </row>
    <row r="117" spans="1:13" ht="12.75">
      <c r="A117" s="466"/>
      <c r="B117" s="466"/>
      <c r="C117" s="466"/>
      <c r="D117" s="427"/>
      <c r="E117" s="421"/>
      <c r="F117" s="421"/>
      <c r="G117" s="474"/>
      <c r="H117" s="474"/>
      <c r="I117" s="399"/>
      <c r="J117" s="118" t="s">
        <v>159</v>
      </c>
      <c r="K117" s="119"/>
      <c r="L117" s="408"/>
      <c r="M117" s="404"/>
    </row>
    <row r="118" spans="1:13" ht="12.75">
      <c r="A118" s="466"/>
      <c r="B118" s="466"/>
      <c r="C118" s="466"/>
      <c r="D118" s="428"/>
      <c r="E118" s="422"/>
      <c r="F118" s="422"/>
      <c r="G118" s="475"/>
      <c r="H118" s="475"/>
      <c r="I118" s="400"/>
      <c r="J118" s="143" t="s">
        <v>160</v>
      </c>
      <c r="K118" s="119"/>
      <c r="L118" s="409"/>
      <c r="M118" s="404"/>
    </row>
    <row r="119" spans="1:13" ht="12.75">
      <c r="A119" s="466"/>
      <c r="B119" s="466"/>
      <c r="C119" s="466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11"/>
      <c r="K119" s="411"/>
      <c r="L119" s="215">
        <f>SUM(L115)</f>
        <v>0</v>
      </c>
      <c r="M119" s="404"/>
    </row>
    <row r="120" spans="1:13" ht="12.75">
      <c r="A120" s="466"/>
      <c r="B120" s="466"/>
      <c r="C120" s="466"/>
      <c r="D120" s="213" t="s">
        <v>511</v>
      </c>
      <c r="E120" s="212"/>
      <c r="F120" s="212"/>
      <c r="G120" s="212"/>
      <c r="H120" s="212"/>
      <c r="I120" s="212"/>
      <c r="J120" s="471"/>
      <c r="K120" s="472"/>
      <c r="L120" s="215"/>
      <c r="M120" s="404"/>
    </row>
    <row r="121" spans="1:13" ht="12.75">
      <c r="A121" s="413" t="s">
        <v>111</v>
      </c>
      <c r="B121" s="497" t="s">
        <v>436</v>
      </c>
      <c r="C121" s="497" t="s">
        <v>440</v>
      </c>
      <c r="D121" s="417" t="s">
        <v>799</v>
      </c>
      <c r="E121" s="420">
        <v>35298</v>
      </c>
      <c r="F121" s="420">
        <f>SUM(G121+H121+K121+K122+K123+K124+L121)</f>
        <v>4618</v>
      </c>
      <c r="G121" s="420">
        <v>4618</v>
      </c>
      <c r="H121" s="420"/>
      <c r="I121" s="398"/>
      <c r="J121" s="141" t="s">
        <v>156</v>
      </c>
      <c r="K121" s="142"/>
      <c r="L121" s="401"/>
      <c r="M121" s="404" t="s">
        <v>800</v>
      </c>
    </row>
    <row r="122" spans="1:13" ht="12.75">
      <c r="A122" s="414"/>
      <c r="B122" s="495"/>
      <c r="C122" s="495"/>
      <c r="D122" s="418"/>
      <c r="E122" s="421"/>
      <c r="F122" s="421"/>
      <c r="G122" s="421"/>
      <c r="H122" s="421"/>
      <c r="I122" s="399"/>
      <c r="J122" s="118" t="s">
        <v>158</v>
      </c>
      <c r="K122" s="119">
        <v>0</v>
      </c>
      <c r="L122" s="402"/>
      <c r="M122" s="404"/>
    </row>
    <row r="123" spans="1:13" ht="12.75">
      <c r="A123" s="414"/>
      <c r="B123" s="495"/>
      <c r="C123" s="495"/>
      <c r="D123" s="418"/>
      <c r="E123" s="421"/>
      <c r="F123" s="421"/>
      <c r="G123" s="421"/>
      <c r="H123" s="421"/>
      <c r="I123" s="399"/>
      <c r="J123" s="118" t="s">
        <v>159</v>
      </c>
      <c r="K123" s="119">
        <v>0</v>
      </c>
      <c r="L123" s="402"/>
      <c r="M123" s="404"/>
    </row>
    <row r="124" spans="1:13" ht="12.75">
      <c r="A124" s="414"/>
      <c r="B124" s="495"/>
      <c r="C124" s="495"/>
      <c r="D124" s="419"/>
      <c r="E124" s="422"/>
      <c r="F124" s="422"/>
      <c r="G124" s="422"/>
      <c r="H124" s="422"/>
      <c r="I124" s="400"/>
      <c r="J124" s="143" t="s">
        <v>160</v>
      </c>
      <c r="K124" s="144">
        <v>0</v>
      </c>
      <c r="L124" s="403"/>
      <c r="M124" s="404"/>
    </row>
    <row r="125" spans="1:13" ht="12.75">
      <c r="A125" s="414"/>
      <c r="B125" s="495"/>
      <c r="C125" s="495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11"/>
      <c r="K125" s="411"/>
      <c r="L125" s="215">
        <f>SUM(L121)</f>
        <v>0</v>
      </c>
      <c r="M125" s="404"/>
    </row>
    <row r="126" spans="1:13" ht="12.75">
      <c r="A126" s="433"/>
      <c r="B126" s="498"/>
      <c r="C126" s="498"/>
      <c r="D126" s="213" t="s">
        <v>511</v>
      </c>
      <c r="E126" s="212"/>
      <c r="F126" s="212"/>
      <c r="G126" s="212"/>
      <c r="H126" s="212"/>
      <c r="I126" s="212"/>
      <c r="J126" s="405"/>
      <c r="K126" s="412"/>
      <c r="L126" s="215"/>
      <c r="M126" s="404"/>
    </row>
    <row r="127" spans="1:13" ht="12.75">
      <c r="A127" s="413" t="s">
        <v>611</v>
      </c>
      <c r="B127" s="499" t="s">
        <v>802</v>
      </c>
      <c r="C127" s="499" t="s">
        <v>803</v>
      </c>
      <c r="D127" s="483" t="s">
        <v>801</v>
      </c>
      <c r="E127" s="420">
        <v>4188259</v>
      </c>
      <c r="F127" s="420">
        <f>SUM(G127+H127+K127+K128+K129+K130+L127)</f>
        <v>258736</v>
      </c>
      <c r="G127" s="420">
        <v>258736</v>
      </c>
      <c r="H127" s="420"/>
      <c r="I127" s="398"/>
      <c r="J127" s="141" t="s">
        <v>156</v>
      </c>
      <c r="K127" s="142"/>
      <c r="L127" s="401"/>
      <c r="M127" s="404" t="s">
        <v>467</v>
      </c>
    </row>
    <row r="128" spans="1:13" ht="12.75">
      <c r="A128" s="414"/>
      <c r="B128" s="492"/>
      <c r="C128" s="492"/>
      <c r="D128" s="447"/>
      <c r="E128" s="421"/>
      <c r="F128" s="421"/>
      <c r="G128" s="421"/>
      <c r="H128" s="421"/>
      <c r="I128" s="399"/>
      <c r="J128" s="118" t="s">
        <v>158</v>
      </c>
      <c r="K128" s="119"/>
      <c r="L128" s="402"/>
      <c r="M128" s="404"/>
    </row>
    <row r="129" spans="1:13" ht="12.75">
      <c r="A129" s="414"/>
      <c r="B129" s="492"/>
      <c r="C129" s="492"/>
      <c r="D129" s="447"/>
      <c r="E129" s="421"/>
      <c r="F129" s="421"/>
      <c r="G129" s="421"/>
      <c r="H129" s="421"/>
      <c r="I129" s="399"/>
      <c r="J129" s="118" t="s">
        <v>159</v>
      </c>
      <c r="K129" s="119">
        <v>0</v>
      </c>
      <c r="L129" s="402"/>
      <c r="M129" s="404"/>
    </row>
    <row r="130" spans="1:13" ht="12.75">
      <c r="A130" s="414"/>
      <c r="B130" s="492"/>
      <c r="C130" s="492"/>
      <c r="D130" s="484"/>
      <c r="E130" s="422"/>
      <c r="F130" s="422"/>
      <c r="G130" s="422"/>
      <c r="H130" s="422"/>
      <c r="I130" s="400"/>
      <c r="J130" s="143" t="s">
        <v>160</v>
      </c>
      <c r="K130" s="144">
        <v>0</v>
      </c>
      <c r="L130" s="403"/>
      <c r="M130" s="404"/>
    </row>
    <row r="131" spans="1:13" ht="12.75">
      <c r="A131" s="414"/>
      <c r="B131" s="492"/>
      <c r="C131" s="492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05">
        <f>SUM(K127:K130)</f>
        <v>0</v>
      </c>
      <c r="K131" s="412"/>
      <c r="L131" s="215">
        <f>SUM(L127)</f>
        <v>0</v>
      </c>
      <c r="M131" s="404"/>
    </row>
    <row r="132" spans="1:13" ht="12.75">
      <c r="A132" s="435"/>
      <c r="B132" s="493"/>
      <c r="C132" s="493"/>
      <c r="D132" s="213" t="s">
        <v>511</v>
      </c>
      <c r="E132" s="212"/>
      <c r="F132" s="212"/>
      <c r="G132" s="212"/>
      <c r="H132" s="212"/>
      <c r="I132" s="212"/>
      <c r="J132" s="405"/>
      <c r="K132" s="412"/>
      <c r="L132" s="215"/>
      <c r="M132" s="404"/>
    </row>
    <row r="133" spans="1:13" ht="14.25">
      <c r="A133" s="482" t="s">
        <v>162</v>
      </c>
      <c r="B133" s="482"/>
      <c r="C133" s="482"/>
      <c r="D133" s="482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430">
        <v>0</v>
      </c>
      <c r="K133" s="430"/>
      <c r="L133" s="360">
        <f>SUM(L13,L19,L25,L31,L37,L43,L49,L55,L61,L67,L73,L79,L85,L91,L97,L103,L109,L115,L121,L127)</f>
        <v>0</v>
      </c>
      <c r="M133" s="482" t="s">
        <v>203</v>
      </c>
    </row>
    <row r="134" spans="1:13" ht="15">
      <c r="A134" s="481" t="s">
        <v>509</v>
      </c>
      <c r="B134" s="481"/>
      <c r="C134" s="481"/>
      <c r="D134" s="481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445">
        <v>0</v>
      </c>
      <c r="K134" s="445"/>
      <c r="L134" s="360">
        <f>SUM(L17,L23,L29,L35,L41,L47,L53,L59,L65,L71,L77,L83,L89,L95,L101,L107,L113,L119,L125,L131)</f>
        <v>0</v>
      </c>
      <c r="M134" s="482"/>
    </row>
    <row r="135" spans="1:13" ht="15">
      <c r="A135" s="481" t="s">
        <v>511</v>
      </c>
      <c r="B135" s="481"/>
      <c r="C135" s="481"/>
      <c r="D135" s="481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445">
        <v>0</v>
      </c>
      <c r="K135" s="445"/>
      <c r="L135" s="360">
        <f>SUM(L18,L24,L30,L36,L42,L48,L54,L60,L66,L72,L78,L84,L90,L96,L102,L108,L114,L120,L126,L132)</f>
        <v>0</v>
      </c>
      <c r="M135" s="482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29">
        <f t="shared" si="1"/>
        <v>0</v>
      </c>
      <c r="K142" s="429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29"/>
      <c r="K143" s="429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A127:A132"/>
    <mergeCell ref="B127:B132"/>
    <mergeCell ref="C127:C132"/>
    <mergeCell ref="D127:D130"/>
    <mergeCell ref="E127:E130"/>
    <mergeCell ref="A121:A126"/>
    <mergeCell ref="L121:L124"/>
    <mergeCell ref="C121:C126"/>
    <mergeCell ref="D121:D124"/>
    <mergeCell ref="E121:E124"/>
    <mergeCell ref="F121:F124"/>
    <mergeCell ref="G121:G124"/>
    <mergeCell ref="A115:A120"/>
    <mergeCell ref="B115:B120"/>
    <mergeCell ref="C115:C120"/>
    <mergeCell ref="D115:D118"/>
    <mergeCell ref="E115:E118"/>
    <mergeCell ref="F115:F118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A103:A108"/>
    <mergeCell ref="B103:B108"/>
    <mergeCell ref="C103:C108"/>
    <mergeCell ref="D103:D106"/>
    <mergeCell ref="E103:E106"/>
    <mergeCell ref="F103:F106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91:G94"/>
    <mergeCell ref="H91:H94"/>
    <mergeCell ref="I91:I94"/>
    <mergeCell ref="L91:L94"/>
    <mergeCell ref="M91:M96"/>
    <mergeCell ref="J95:K95"/>
    <mergeCell ref="J96:K96"/>
    <mergeCell ref="A91:A96"/>
    <mergeCell ref="B91:B96"/>
    <mergeCell ref="C91:C96"/>
    <mergeCell ref="D91:D94"/>
    <mergeCell ref="E91:E94"/>
    <mergeCell ref="F91:F94"/>
    <mergeCell ref="G85:G88"/>
    <mergeCell ref="H85:H88"/>
    <mergeCell ref="I85:I88"/>
    <mergeCell ref="L85:L88"/>
    <mergeCell ref="M85:M90"/>
    <mergeCell ref="J89:K89"/>
    <mergeCell ref="J90:K90"/>
    <mergeCell ref="A85:A90"/>
    <mergeCell ref="B85:B90"/>
    <mergeCell ref="C85:C90"/>
    <mergeCell ref="D85:D88"/>
    <mergeCell ref="E85:E88"/>
    <mergeCell ref="F85:F88"/>
    <mergeCell ref="G79:G82"/>
    <mergeCell ref="H79:H82"/>
    <mergeCell ref="I79:I82"/>
    <mergeCell ref="L79:L82"/>
    <mergeCell ref="M79:M84"/>
    <mergeCell ref="J83:K83"/>
    <mergeCell ref="J84:K84"/>
    <mergeCell ref="A79:A84"/>
    <mergeCell ref="B79:B84"/>
    <mergeCell ref="C79:C84"/>
    <mergeCell ref="D79:D82"/>
    <mergeCell ref="E79:E82"/>
    <mergeCell ref="F79:F82"/>
    <mergeCell ref="G73:G76"/>
    <mergeCell ref="H73:H76"/>
    <mergeCell ref="I73:I76"/>
    <mergeCell ref="L73:L76"/>
    <mergeCell ref="M73:M78"/>
    <mergeCell ref="J77:K77"/>
    <mergeCell ref="J78:K78"/>
    <mergeCell ref="A73:A78"/>
    <mergeCell ref="B73:B78"/>
    <mergeCell ref="C73:C78"/>
    <mergeCell ref="D73:D76"/>
    <mergeCell ref="E73:E76"/>
    <mergeCell ref="F73:F76"/>
    <mergeCell ref="G67:G70"/>
    <mergeCell ref="H67:H70"/>
    <mergeCell ref="I67:I70"/>
    <mergeCell ref="L67:L70"/>
    <mergeCell ref="M67:M72"/>
    <mergeCell ref="J71:K71"/>
    <mergeCell ref="J72:K72"/>
    <mergeCell ref="A67:A72"/>
    <mergeCell ref="B67:B72"/>
    <mergeCell ref="C67:C72"/>
    <mergeCell ref="D67:D70"/>
    <mergeCell ref="E67:E70"/>
    <mergeCell ref="F67:F70"/>
    <mergeCell ref="G61:G64"/>
    <mergeCell ref="H61:H64"/>
    <mergeCell ref="I61:I64"/>
    <mergeCell ref="L61:L64"/>
    <mergeCell ref="M61:M66"/>
    <mergeCell ref="J65:K65"/>
    <mergeCell ref="J66:K66"/>
    <mergeCell ref="A61:A66"/>
    <mergeCell ref="B61:B66"/>
    <mergeCell ref="C61:C66"/>
    <mergeCell ref="D61:D64"/>
    <mergeCell ref="E61:E64"/>
    <mergeCell ref="F61:F64"/>
    <mergeCell ref="G55:G58"/>
    <mergeCell ref="H55:H58"/>
    <mergeCell ref="I55:I58"/>
    <mergeCell ref="L55:L58"/>
    <mergeCell ref="M55:M60"/>
    <mergeCell ref="J59:K59"/>
    <mergeCell ref="J60:K60"/>
    <mergeCell ref="A55:A60"/>
    <mergeCell ref="B55:B60"/>
    <mergeCell ref="C55:C60"/>
    <mergeCell ref="D55:D58"/>
    <mergeCell ref="E55:E58"/>
    <mergeCell ref="F55:F58"/>
    <mergeCell ref="G49:G52"/>
    <mergeCell ref="H49:H52"/>
    <mergeCell ref="I49:I52"/>
    <mergeCell ref="L49:L52"/>
    <mergeCell ref="M49:M54"/>
    <mergeCell ref="J53:K53"/>
    <mergeCell ref="J54:K54"/>
    <mergeCell ref="A49:A54"/>
    <mergeCell ref="B49:B54"/>
    <mergeCell ref="C49:C54"/>
    <mergeCell ref="D49:D52"/>
    <mergeCell ref="E49:E52"/>
    <mergeCell ref="F49:F52"/>
    <mergeCell ref="G43:G46"/>
    <mergeCell ref="H43:H46"/>
    <mergeCell ref="I43:I46"/>
    <mergeCell ref="L43:L46"/>
    <mergeCell ref="M43:M48"/>
    <mergeCell ref="J47:K47"/>
    <mergeCell ref="J48:K48"/>
    <mergeCell ref="A43:A48"/>
    <mergeCell ref="B43:B48"/>
    <mergeCell ref="C43:C48"/>
    <mergeCell ref="D43:D46"/>
    <mergeCell ref="E43:E46"/>
    <mergeCell ref="F43:F46"/>
    <mergeCell ref="G37:G40"/>
    <mergeCell ref="H37:H40"/>
    <mergeCell ref="I37:I40"/>
    <mergeCell ref="L37:L40"/>
    <mergeCell ref="M37:M42"/>
    <mergeCell ref="J41:K41"/>
    <mergeCell ref="J42:K42"/>
    <mergeCell ref="A37:A42"/>
    <mergeCell ref="B37:B42"/>
    <mergeCell ref="C37:C42"/>
    <mergeCell ref="D37:D40"/>
    <mergeCell ref="E37:E40"/>
    <mergeCell ref="F37:F40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G19:G22"/>
    <mergeCell ref="H19:H22"/>
    <mergeCell ref="I19:I22"/>
    <mergeCell ref="L19:L22"/>
    <mergeCell ref="M19:M24"/>
    <mergeCell ref="J23:K23"/>
    <mergeCell ref="J24:K24"/>
    <mergeCell ref="A19:A24"/>
    <mergeCell ref="B19:B24"/>
    <mergeCell ref="C19:C24"/>
    <mergeCell ref="D19:D22"/>
    <mergeCell ref="E19:E22"/>
    <mergeCell ref="F19:F22"/>
    <mergeCell ref="G13:G16"/>
    <mergeCell ref="H13:H16"/>
    <mergeCell ref="I13:I16"/>
    <mergeCell ref="L13:L16"/>
    <mergeCell ref="M13:M18"/>
    <mergeCell ref="J17:K17"/>
    <mergeCell ref="J18:K18"/>
    <mergeCell ref="A13:A18"/>
    <mergeCell ref="B13:B18"/>
    <mergeCell ref="C13:C18"/>
    <mergeCell ref="D13:D16"/>
    <mergeCell ref="E13:E16"/>
    <mergeCell ref="F13:F16"/>
    <mergeCell ref="G9:G11"/>
    <mergeCell ref="H9:H11"/>
    <mergeCell ref="J9:K11"/>
    <mergeCell ref="L9:L11"/>
    <mergeCell ref="I10:I11"/>
    <mergeCell ref="J12:K12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1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811</v>
      </c>
      <c r="L1" s="102"/>
      <c r="M1" s="103"/>
    </row>
    <row r="2" spans="11:13" s="111" customFormat="1" ht="12" customHeight="1">
      <c r="K2" s="379" t="s">
        <v>828</v>
      </c>
      <c r="L2" s="364"/>
      <c r="M2" s="364"/>
    </row>
    <row r="3" spans="11:13" s="111" customFormat="1" ht="12" customHeight="1">
      <c r="K3" s="379" t="s">
        <v>272</v>
      </c>
      <c r="L3" s="364"/>
      <c r="M3" s="364"/>
    </row>
    <row r="4" spans="11:13" s="111" customFormat="1" ht="10.5" customHeight="1">
      <c r="K4" s="363" t="s">
        <v>829</v>
      </c>
      <c r="L4" s="363"/>
      <c r="M4" s="363"/>
    </row>
    <row r="5" spans="1:12" ht="20.25" customHeight="1">
      <c r="A5" s="541" t="s">
        <v>505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542" t="s">
        <v>204</v>
      </c>
      <c r="B7" s="542" t="s">
        <v>191</v>
      </c>
      <c r="C7" s="542" t="s">
        <v>192</v>
      </c>
      <c r="D7" s="440" t="s">
        <v>217</v>
      </c>
      <c r="E7" s="440" t="s">
        <v>212</v>
      </c>
      <c r="F7" s="440"/>
      <c r="G7" s="440"/>
      <c r="H7" s="440"/>
      <c r="I7" s="440"/>
      <c r="J7" s="440"/>
      <c r="K7" s="440"/>
      <c r="L7" s="441" t="s">
        <v>206</v>
      </c>
    </row>
    <row r="8" spans="1:12" ht="12.75" customHeight="1">
      <c r="A8" s="542"/>
      <c r="B8" s="542"/>
      <c r="C8" s="542"/>
      <c r="D8" s="440"/>
      <c r="E8" s="440" t="s">
        <v>506</v>
      </c>
      <c r="F8" s="440" t="s">
        <v>200</v>
      </c>
      <c r="G8" s="440"/>
      <c r="H8" s="440"/>
      <c r="I8" s="440"/>
      <c r="J8" s="440"/>
      <c r="K8" s="440"/>
      <c r="L8" s="441"/>
    </row>
    <row r="9" spans="1:12" ht="12.75" customHeight="1">
      <c r="A9" s="542"/>
      <c r="B9" s="542"/>
      <c r="C9" s="542"/>
      <c r="D9" s="440"/>
      <c r="E9" s="440"/>
      <c r="F9" s="440" t="s">
        <v>216</v>
      </c>
      <c r="G9" s="451" t="s">
        <v>214</v>
      </c>
      <c r="H9" s="238" t="s">
        <v>499</v>
      </c>
      <c r="I9" s="440" t="s">
        <v>155</v>
      </c>
      <c r="J9" s="440"/>
      <c r="K9" s="449" t="s">
        <v>163</v>
      </c>
      <c r="L9" s="441"/>
    </row>
    <row r="10" spans="1:12" ht="12.75" customHeight="1">
      <c r="A10" s="542"/>
      <c r="B10" s="542"/>
      <c r="C10" s="542"/>
      <c r="D10" s="440"/>
      <c r="E10" s="440"/>
      <c r="F10" s="440"/>
      <c r="G10" s="440"/>
      <c r="H10" s="453" t="s">
        <v>504</v>
      </c>
      <c r="I10" s="440"/>
      <c r="J10" s="440"/>
      <c r="K10" s="449"/>
      <c r="L10" s="441"/>
    </row>
    <row r="11" spans="1:12" ht="73.5" customHeight="1">
      <c r="A11" s="542"/>
      <c r="B11" s="542"/>
      <c r="C11" s="542"/>
      <c r="D11" s="440"/>
      <c r="E11" s="440"/>
      <c r="F11" s="440"/>
      <c r="G11" s="440"/>
      <c r="H11" s="454"/>
      <c r="I11" s="440"/>
      <c r="J11" s="440"/>
      <c r="K11" s="449"/>
      <c r="L11" s="441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508">
        <v>9</v>
      </c>
      <c r="J12" s="508"/>
      <c r="K12" s="39">
        <v>10</v>
      </c>
      <c r="L12" s="39">
        <v>11</v>
      </c>
    </row>
    <row r="13" spans="1:12" ht="14.25" customHeight="1">
      <c r="A13" s="507" t="s">
        <v>381</v>
      </c>
      <c r="B13" s="508">
        <v>600</v>
      </c>
      <c r="C13" s="508">
        <v>60014</v>
      </c>
      <c r="D13" s="516" t="s">
        <v>729</v>
      </c>
      <c r="E13" s="518">
        <f>SUM(F13+G13+J13+J14+J15+J16+K13)</f>
        <v>540000</v>
      </c>
      <c r="F13" s="522"/>
      <c r="G13" s="522">
        <v>340000</v>
      </c>
      <c r="H13" s="529"/>
      <c r="I13" s="125" t="s">
        <v>156</v>
      </c>
      <c r="J13" s="126">
        <v>0</v>
      </c>
      <c r="K13" s="531"/>
      <c r="L13" s="527" t="s">
        <v>157</v>
      </c>
    </row>
    <row r="14" spans="1:12" ht="12" customHeight="1">
      <c r="A14" s="507"/>
      <c r="B14" s="508"/>
      <c r="C14" s="508"/>
      <c r="D14" s="517"/>
      <c r="E14" s="518"/>
      <c r="F14" s="522"/>
      <c r="G14" s="522"/>
      <c r="H14" s="525"/>
      <c r="I14" s="125" t="s">
        <v>158</v>
      </c>
      <c r="J14" s="126">
        <v>200000</v>
      </c>
      <c r="K14" s="531"/>
      <c r="L14" s="527"/>
    </row>
    <row r="15" spans="1:12" ht="13.5" customHeight="1">
      <c r="A15" s="507"/>
      <c r="B15" s="508"/>
      <c r="C15" s="508"/>
      <c r="D15" s="517"/>
      <c r="E15" s="518"/>
      <c r="F15" s="522"/>
      <c r="G15" s="522"/>
      <c r="H15" s="525"/>
      <c r="I15" s="125" t="s">
        <v>159</v>
      </c>
      <c r="J15" s="126">
        <v>0</v>
      </c>
      <c r="K15" s="531"/>
      <c r="L15" s="527"/>
    </row>
    <row r="16" spans="1:12" ht="13.5" customHeight="1">
      <c r="A16" s="507"/>
      <c r="B16" s="508"/>
      <c r="C16" s="508"/>
      <c r="D16" s="517"/>
      <c r="E16" s="518"/>
      <c r="F16" s="522"/>
      <c r="G16" s="522"/>
      <c r="H16" s="530"/>
      <c r="I16" s="127" t="s">
        <v>160</v>
      </c>
      <c r="J16" s="128">
        <v>0</v>
      </c>
      <c r="K16" s="531"/>
      <c r="L16" s="527"/>
    </row>
    <row r="17" spans="1:12" ht="14.25" customHeight="1">
      <c r="A17" s="507" t="s">
        <v>146</v>
      </c>
      <c r="B17" s="508">
        <v>600</v>
      </c>
      <c r="C17" s="508">
        <v>60014</v>
      </c>
      <c r="D17" s="516" t="s">
        <v>730</v>
      </c>
      <c r="E17" s="518">
        <f>SUM(F17+G17+J17+J18+J19+J20+K17)</f>
        <v>100000</v>
      </c>
      <c r="F17" s="522">
        <v>0</v>
      </c>
      <c r="G17" s="522">
        <v>100000</v>
      </c>
      <c r="H17" s="529"/>
      <c r="I17" s="125" t="s">
        <v>156</v>
      </c>
      <c r="J17" s="126">
        <v>0</v>
      </c>
      <c r="K17" s="531"/>
      <c r="L17" s="527" t="s">
        <v>157</v>
      </c>
    </row>
    <row r="18" spans="1:12" ht="10.5" customHeight="1">
      <c r="A18" s="507"/>
      <c r="B18" s="508"/>
      <c r="C18" s="508"/>
      <c r="D18" s="517"/>
      <c r="E18" s="518"/>
      <c r="F18" s="522"/>
      <c r="G18" s="522"/>
      <c r="H18" s="525"/>
      <c r="I18" s="125" t="s">
        <v>158</v>
      </c>
      <c r="J18" s="126"/>
      <c r="K18" s="531"/>
      <c r="L18" s="527"/>
    </row>
    <row r="19" spans="1:12" ht="10.5" customHeight="1">
      <c r="A19" s="507"/>
      <c r="B19" s="508"/>
      <c r="C19" s="508"/>
      <c r="D19" s="517"/>
      <c r="E19" s="518"/>
      <c r="F19" s="522"/>
      <c r="G19" s="522"/>
      <c r="H19" s="525"/>
      <c r="I19" s="125" t="s">
        <v>159</v>
      </c>
      <c r="J19" s="126">
        <v>0</v>
      </c>
      <c r="K19" s="531"/>
      <c r="L19" s="527"/>
    </row>
    <row r="20" spans="1:12" ht="10.5" customHeight="1">
      <c r="A20" s="507"/>
      <c r="B20" s="508"/>
      <c r="C20" s="508"/>
      <c r="D20" s="517"/>
      <c r="E20" s="518"/>
      <c r="F20" s="522"/>
      <c r="G20" s="522"/>
      <c r="H20" s="530"/>
      <c r="I20" s="127" t="s">
        <v>160</v>
      </c>
      <c r="J20" s="128">
        <v>0</v>
      </c>
      <c r="K20" s="531"/>
      <c r="L20" s="527"/>
    </row>
    <row r="21" spans="1:12" ht="15.75" customHeight="1">
      <c r="A21" s="507" t="s">
        <v>131</v>
      </c>
      <c r="B21" s="508">
        <v>600</v>
      </c>
      <c r="C21" s="508">
        <v>60014</v>
      </c>
      <c r="D21" s="516" t="s">
        <v>731</v>
      </c>
      <c r="E21" s="518">
        <f>SUM(F21+G21+J21+J22+J23+J24+K21)</f>
        <v>1200000</v>
      </c>
      <c r="F21" s="522">
        <v>400000</v>
      </c>
      <c r="G21" s="522">
        <v>200000</v>
      </c>
      <c r="H21" s="529"/>
      <c r="I21" s="125" t="s">
        <v>156</v>
      </c>
      <c r="J21" s="126">
        <v>0</v>
      </c>
      <c r="K21" s="531"/>
      <c r="L21" s="527" t="s">
        <v>157</v>
      </c>
    </row>
    <row r="22" spans="1:12" ht="15.75" customHeight="1">
      <c r="A22" s="507"/>
      <c r="B22" s="508"/>
      <c r="C22" s="508"/>
      <c r="D22" s="517"/>
      <c r="E22" s="518"/>
      <c r="F22" s="522"/>
      <c r="G22" s="522"/>
      <c r="H22" s="525"/>
      <c r="I22" s="125" t="s">
        <v>158</v>
      </c>
      <c r="J22" s="126">
        <v>600000</v>
      </c>
      <c r="K22" s="531"/>
      <c r="L22" s="527"/>
    </row>
    <row r="23" spans="1:12" ht="15.75" customHeight="1">
      <c r="A23" s="507"/>
      <c r="B23" s="508"/>
      <c r="C23" s="508"/>
      <c r="D23" s="517"/>
      <c r="E23" s="518"/>
      <c r="F23" s="522"/>
      <c r="G23" s="522"/>
      <c r="H23" s="525"/>
      <c r="I23" s="125" t="s">
        <v>159</v>
      </c>
      <c r="J23" s="126">
        <v>0</v>
      </c>
      <c r="K23" s="531"/>
      <c r="L23" s="527"/>
    </row>
    <row r="24" spans="1:12" ht="15.75" customHeight="1">
      <c r="A24" s="507"/>
      <c r="B24" s="508"/>
      <c r="C24" s="508"/>
      <c r="D24" s="517"/>
      <c r="E24" s="518"/>
      <c r="F24" s="522"/>
      <c r="G24" s="522"/>
      <c r="H24" s="530"/>
      <c r="I24" s="127" t="s">
        <v>160</v>
      </c>
      <c r="J24" s="128">
        <v>0</v>
      </c>
      <c r="K24" s="531"/>
      <c r="L24" s="527"/>
    </row>
    <row r="25" spans="1:12" ht="15.75" customHeight="1">
      <c r="A25" s="507" t="s">
        <v>382</v>
      </c>
      <c r="B25" s="508">
        <v>600</v>
      </c>
      <c r="C25" s="508">
        <v>60014</v>
      </c>
      <c r="D25" s="516" t="s">
        <v>534</v>
      </c>
      <c r="E25" s="518">
        <f>SUM(F25+G25+J25+J26+J27+J28+K25)</f>
        <v>100000</v>
      </c>
      <c r="F25" s="522"/>
      <c r="G25" s="522">
        <v>100000</v>
      </c>
      <c r="H25" s="529"/>
      <c r="I25" s="125" t="s">
        <v>156</v>
      </c>
      <c r="J25" s="126">
        <v>0</v>
      </c>
      <c r="K25" s="531"/>
      <c r="L25" s="527" t="s">
        <v>157</v>
      </c>
    </row>
    <row r="26" spans="1:12" ht="15.75" customHeight="1">
      <c r="A26" s="507"/>
      <c r="B26" s="508"/>
      <c r="C26" s="508"/>
      <c r="D26" s="517"/>
      <c r="E26" s="518"/>
      <c r="F26" s="522"/>
      <c r="G26" s="522"/>
      <c r="H26" s="525"/>
      <c r="I26" s="125" t="s">
        <v>158</v>
      </c>
      <c r="J26" s="126">
        <v>0</v>
      </c>
      <c r="K26" s="531"/>
      <c r="L26" s="527"/>
    </row>
    <row r="27" spans="1:12" ht="15.75" customHeight="1">
      <c r="A27" s="507"/>
      <c r="B27" s="508"/>
      <c r="C27" s="508"/>
      <c r="D27" s="517"/>
      <c r="E27" s="518"/>
      <c r="F27" s="522"/>
      <c r="G27" s="522"/>
      <c r="H27" s="525"/>
      <c r="I27" s="125" t="s">
        <v>159</v>
      </c>
      <c r="J27" s="126">
        <v>0</v>
      </c>
      <c r="K27" s="531"/>
      <c r="L27" s="527"/>
    </row>
    <row r="28" spans="1:12" ht="15.75" customHeight="1">
      <c r="A28" s="507"/>
      <c r="B28" s="508"/>
      <c r="C28" s="508"/>
      <c r="D28" s="517"/>
      <c r="E28" s="518"/>
      <c r="F28" s="522"/>
      <c r="G28" s="522"/>
      <c r="H28" s="530"/>
      <c r="I28" s="127" t="s">
        <v>160</v>
      </c>
      <c r="J28" s="128">
        <v>0</v>
      </c>
      <c r="K28" s="531"/>
      <c r="L28" s="527"/>
    </row>
    <row r="29" spans="1:12" ht="15.75" customHeight="1">
      <c r="A29" s="507" t="s">
        <v>383</v>
      </c>
      <c r="B29" s="508">
        <v>600</v>
      </c>
      <c r="C29" s="508">
        <v>60014</v>
      </c>
      <c r="D29" s="516" t="s">
        <v>732</v>
      </c>
      <c r="E29" s="518">
        <f>SUM(F29+G29+J29+J30+J31+J32+K29)</f>
        <v>2031765</v>
      </c>
      <c r="F29" s="522"/>
      <c r="G29" s="522">
        <v>300000</v>
      </c>
      <c r="H29" s="529"/>
      <c r="I29" s="125" t="s">
        <v>156</v>
      </c>
      <c r="J29" s="126">
        <v>1200000</v>
      </c>
      <c r="K29" s="531"/>
      <c r="L29" s="527" t="s">
        <v>157</v>
      </c>
    </row>
    <row r="30" spans="1:12" ht="15.75" customHeight="1">
      <c r="A30" s="507"/>
      <c r="B30" s="508"/>
      <c r="C30" s="508"/>
      <c r="D30" s="517"/>
      <c r="E30" s="518"/>
      <c r="F30" s="522"/>
      <c r="G30" s="522"/>
      <c r="H30" s="525"/>
      <c r="I30" s="125" t="s">
        <v>158</v>
      </c>
      <c r="J30" s="126">
        <v>531765</v>
      </c>
      <c r="K30" s="531"/>
      <c r="L30" s="527"/>
    </row>
    <row r="31" spans="1:12" ht="12" customHeight="1">
      <c r="A31" s="507"/>
      <c r="B31" s="508"/>
      <c r="C31" s="508"/>
      <c r="D31" s="517"/>
      <c r="E31" s="518"/>
      <c r="F31" s="522"/>
      <c r="G31" s="522"/>
      <c r="H31" s="525"/>
      <c r="I31" s="125" t="s">
        <v>159</v>
      </c>
      <c r="J31" s="126">
        <v>0</v>
      </c>
      <c r="K31" s="531"/>
      <c r="L31" s="527"/>
    </row>
    <row r="32" spans="1:12" ht="10.5" customHeight="1">
      <c r="A32" s="507"/>
      <c r="B32" s="508"/>
      <c r="C32" s="508"/>
      <c r="D32" s="517"/>
      <c r="E32" s="518"/>
      <c r="F32" s="522"/>
      <c r="G32" s="522"/>
      <c r="H32" s="530"/>
      <c r="I32" s="127" t="s">
        <v>160</v>
      </c>
      <c r="J32" s="128">
        <v>0</v>
      </c>
      <c r="K32" s="531"/>
      <c r="L32" s="527"/>
    </row>
    <row r="33" spans="1:12" ht="15.75" customHeight="1">
      <c r="A33" s="507" t="s">
        <v>384</v>
      </c>
      <c r="B33" s="508">
        <v>600</v>
      </c>
      <c r="C33" s="508">
        <v>60014</v>
      </c>
      <c r="D33" s="516" t="s">
        <v>754</v>
      </c>
      <c r="E33" s="518">
        <f>SUM(F33+G33+J33+J34+J35+J36+K33)</f>
        <v>40000</v>
      </c>
      <c r="F33" s="522">
        <v>40000</v>
      </c>
      <c r="G33" s="522"/>
      <c r="H33" s="529"/>
      <c r="I33" s="351" t="s">
        <v>156</v>
      </c>
      <c r="J33" s="124"/>
      <c r="K33" s="531"/>
      <c r="L33" s="527" t="s">
        <v>157</v>
      </c>
    </row>
    <row r="34" spans="1:12" ht="15.75" customHeight="1">
      <c r="A34" s="507"/>
      <c r="B34" s="508"/>
      <c r="C34" s="508"/>
      <c r="D34" s="517"/>
      <c r="E34" s="518"/>
      <c r="F34" s="522"/>
      <c r="G34" s="522"/>
      <c r="H34" s="525"/>
      <c r="I34" s="125" t="s">
        <v>158</v>
      </c>
      <c r="J34" s="126"/>
      <c r="K34" s="531"/>
      <c r="L34" s="527"/>
    </row>
    <row r="35" spans="1:12" ht="15.75" customHeight="1">
      <c r="A35" s="507"/>
      <c r="B35" s="508"/>
      <c r="C35" s="508"/>
      <c r="D35" s="517"/>
      <c r="E35" s="518"/>
      <c r="F35" s="522"/>
      <c r="G35" s="522"/>
      <c r="H35" s="525"/>
      <c r="I35" s="125" t="s">
        <v>159</v>
      </c>
      <c r="J35" s="126">
        <v>0</v>
      </c>
      <c r="K35" s="531"/>
      <c r="L35" s="527"/>
    </row>
    <row r="36" spans="1:12" ht="15.75" customHeight="1">
      <c r="A36" s="513"/>
      <c r="B36" s="515"/>
      <c r="C36" s="515"/>
      <c r="D36" s="543"/>
      <c r="E36" s="520"/>
      <c r="F36" s="523"/>
      <c r="G36" s="523"/>
      <c r="H36" s="526"/>
      <c r="I36" s="352" t="s">
        <v>160</v>
      </c>
      <c r="J36" s="225">
        <v>0</v>
      </c>
      <c r="K36" s="535"/>
      <c r="L36" s="536"/>
    </row>
    <row r="37" spans="1:12" ht="15.75" customHeight="1">
      <c r="A37" s="512" t="s">
        <v>385</v>
      </c>
      <c r="B37" s="514">
        <v>600</v>
      </c>
      <c r="C37" s="514">
        <v>60014</v>
      </c>
      <c r="D37" s="544" t="s">
        <v>722</v>
      </c>
      <c r="E37" s="519">
        <f>SUM(F37+G37+J37+J38+J39+J40+K37)</f>
        <v>70000</v>
      </c>
      <c r="F37" s="521">
        <v>70000</v>
      </c>
      <c r="G37" s="521"/>
      <c r="H37" s="524"/>
      <c r="I37" s="350" t="s">
        <v>156</v>
      </c>
      <c r="J37" s="227"/>
      <c r="K37" s="545"/>
      <c r="L37" s="546" t="s">
        <v>157</v>
      </c>
    </row>
    <row r="38" spans="1:12" ht="15.75" customHeight="1">
      <c r="A38" s="507"/>
      <c r="B38" s="508"/>
      <c r="C38" s="508"/>
      <c r="D38" s="517"/>
      <c r="E38" s="518"/>
      <c r="F38" s="522"/>
      <c r="G38" s="522"/>
      <c r="H38" s="525"/>
      <c r="I38" s="125" t="s">
        <v>158</v>
      </c>
      <c r="J38" s="126"/>
      <c r="K38" s="531"/>
      <c r="L38" s="527"/>
    </row>
    <row r="39" spans="1:12" ht="15.75" customHeight="1">
      <c r="A39" s="507"/>
      <c r="B39" s="508"/>
      <c r="C39" s="508"/>
      <c r="D39" s="517"/>
      <c r="E39" s="518"/>
      <c r="F39" s="522"/>
      <c r="G39" s="522"/>
      <c r="H39" s="525"/>
      <c r="I39" s="125" t="s">
        <v>159</v>
      </c>
      <c r="J39" s="126">
        <v>0</v>
      </c>
      <c r="K39" s="531"/>
      <c r="L39" s="527"/>
    </row>
    <row r="40" spans="1:12" ht="15.75" customHeight="1">
      <c r="A40" s="507"/>
      <c r="B40" s="508"/>
      <c r="C40" s="508"/>
      <c r="D40" s="517"/>
      <c r="E40" s="518"/>
      <c r="F40" s="522"/>
      <c r="G40" s="522"/>
      <c r="H40" s="530"/>
      <c r="I40" s="127" t="s">
        <v>160</v>
      </c>
      <c r="J40" s="128">
        <v>0</v>
      </c>
      <c r="K40" s="531"/>
      <c r="L40" s="527"/>
    </row>
    <row r="41" spans="1:12" ht="15.75" customHeight="1">
      <c r="A41" s="507" t="s">
        <v>386</v>
      </c>
      <c r="B41" s="508">
        <v>600</v>
      </c>
      <c r="C41" s="508">
        <v>60014</v>
      </c>
      <c r="D41" s="516" t="s">
        <v>723</v>
      </c>
      <c r="E41" s="518">
        <f>SUM(F41+G41+J41+J42+J43+J44+K41)</f>
        <v>70000</v>
      </c>
      <c r="F41" s="522">
        <v>70000</v>
      </c>
      <c r="G41" s="522"/>
      <c r="H41" s="529"/>
      <c r="I41" s="125" t="s">
        <v>156</v>
      </c>
      <c r="J41" s="126"/>
      <c r="K41" s="531"/>
      <c r="L41" s="527" t="s">
        <v>157</v>
      </c>
    </row>
    <row r="42" spans="1:12" ht="15.75" customHeight="1">
      <c r="A42" s="507"/>
      <c r="B42" s="508"/>
      <c r="C42" s="508"/>
      <c r="D42" s="517"/>
      <c r="E42" s="518"/>
      <c r="F42" s="522"/>
      <c r="G42" s="522"/>
      <c r="H42" s="525"/>
      <c r="I42" s="125" t="s">
        <v>158</v>
      </c>
      <c r="J42" s="126"/>
      <c r="K42" s="531"/>
      <c r="L42" s="527"/>
    </row>
    <row r="43" spans="1:12" ht="15.75" customHeight="1">
      <c r="A43" s="507"/>
      <c r="B43" s="508"/>
      <c r="C43" s="508"/>
      <c r="D43" s="517"/>
      <c r="E43" s="518"/>
      <c r="F43" s="522"/>
      <c r="G43" s="522"/>
      <c r="H43" s="525"/>
      <c r="I43" s="125" t="s">
        <v>159</v>
      </c>
      <c r="J43" s="126">
        <v>0</v>
      </c>
      <c r="K43" s="531"/>
      <c r="L43" s="527"/>
    </row>
    <row r="44" spans="1:12" ht="15.75" customHeight="1">
      <c r="A44" s="507"/>
      <c r="B44" s="508"/>
      <c r="C44" s="508"/>
      <c r="D44" s="517"/>
      <c r="E44" s="518"/>
      <c r="F44" s="522"/>
      <c r="G44" s="522"/>
      <c r="H44" s="530"/>
      <c r="I44" s="127" t="s">
        <v>160</v>
      </c>
      <c r="J44" s="128">
        <v>0</v>
      </c>
      <c r="K44" s="531"/>
      <c r="L44" s="527"/>
    </row>
    <row r="45" spans="1:12" ht="15.75" customHeight="1">
      <c r="A45" s="507" t="s">
        <v>132</v>
      </c>
      <c r="B45" s="508">
        <v>600</v>
      </c>
      <c r="C45" s="508">
        <v>60014</v>
      </c>
      <c r="D45" s="516" t="s">
        <v>724</v>
      </c>
      <c r="E45" s="518">
        <f>SUM(F45+G45+J45+J46+J47+J48+K45)</f>
        <v>73000</v>
      </c>
      <c r="F45" s="522">
        <v>73000</v>
      </c>
      <c r="G45" s="522"/>
      <c r="H45" s="529"/>
      <c r="I45" s="125" t="s">
        <v>156</v>
      </c>
      <c r="J45" s="126"/>
      <c r="K45" s="531"/>
      <c r="L45" s="527" t="s">
        <v>157</v>
      </c>
    </row>
    <row r="46" spans="1:12" ht="15.75" customHeight="1">
      <c r="A46" s="507"/>
      <c r="B46" s="508"/>
      <c r="C46" s="508"/>
      <c r="D46" s="517"/>
      <c r="E46" s="518"/>
      <c r="F46" s="522"/>
      <c r="G46" s="522"/>
      <c r="H46" s="525"/>
      <c r="I46" s="125" t="s">
        <v>158</v>
      </c>
      <c r="J46" s="126"/>
      <c r="K46" s="531"/>
      <c r="L46" s="527"/>
    </row>
    <row r="47" spans="1:12" ht="15.75" customHeight="1">
      <c r="A47" s="507"/>
      <c r="B47" s="508"/>
      <c r="C47" s="508"/>
      <c r="D47" s="517"/>
      <c r="E47" s="518"/>
      <c r="F47" s="522"/>
      <c r="G47" s="522"/>
      <c r="H47" s="525"/>
      <c r="I47" s="125" t="s">
        <v>159</v>
      </c>
      <c r="J47" s="126">
        <v>0</v>
      </c>
      <c r="K47" s="531"/>
      <c r="L47" s="527"/>
    </row>
    <row r="48" spans="1:12" ht="15.75" customHeight="1">
      <c r="A48" s="507"/>
      <c r="B48" s="508"/>
      <c r="C48" s="508"/>
      <c r="D48" s="517"/>
      <c r="E48" s="518"/>
      <c r="F48" s="522"/>
      <c r="G48" s="522"/>
      <c r="H48" s="530"/>
      <c r="I48" s="127" t="s">
        <v>160</v>
      </c>
      <c r="J48" s="128">
        <v>0</v>
      </c>
      <c r="K48" s="531"/>
      <c r="L48" s="527"/>
    </row>
    <row r="49" spans="1:12" ht="15.75" customHeight="1">
      <c r="A49" s="507" t="s">
        <v>387</v>
      </c>
      <c r="B49" s="508">
        <v>600</v>
      </c>
      <c r="C49" s="508">
        <v>60014</v>
      </c>
      <c r="D49" s="516" t="s">
        <v>725</v>
      </c>
      <c r="E49" s="518">
        <f>SUM(F49+G49+J49+J50+J51+J52+K49)</f>
        <v>50000</v>
      </c>
      <c r="F49" s="522">
        <v>50000</v>
      </c>
      <c r="G49" s="522"/>
      <c r="H49" s="529"/>
      <c r="I49" s="125" t="s">
        <v>156</v>
      </c>
      <c r="J49" s="126"/>
      <c r="K49" s="531"/>
      <c r="L49" s="527" t="s">
        <v>157</v>
      </c>
    </row>
    <row r="50" spans="1:12" ht="15.75" customHeight="1">
      <c r="A50" s="507"/>
      <c r="B50" s="508"/>
      <c r="C50" s="508"/>
      <c r="D50" s="517"/>
      <c r="E50" s="518"/>
      <c r="F50" s="522"/>
      <c r="G50" s="522"/>
      <c r="H50" s="525"/>
      <c r="I50" s="125" t="s">
        <v>158</v>
      </c>
      <c r="J50" s="126"/>
      <c r="K50" s="531"/>
      <c r="L50" s="527"/>
    </row>
    <row r="51" spans="1:12" ht="15.75" customHeight="1">
      <c r="A51" s="507"/>
      <c r="B51" s="508"/>
      <c r="C51" s="508"/>
      <c r="D51" s="517"/>
      <c r="E51" s="518"/>
      <c r="F51" s="522"/>
      <c r="G51" s="522"/>
      <c r="H51" s="525"/>
      <c r="I51" s="125" t="s">
        <v>159</v>
      </c>
      <c r="J51" s="126">
        <v>0</v>
      </c>
      <c r="K51" s="531"/>
      <c r="L51" s="527"/>
    </row>
    <row r="52" spans="1:12" ht="12.75" customHeight="1">
      <c r="A52" s="507"/>
      <c r="B52" s="508"/>
      <c r="C52" s="508"/>
      <c r="D52" s="517"/>
      <c r="E52" s="518"/>
      <c r="F52" s="522"/>
      <c r="G52" s="522"/>
      <c r="H52" s="530"/>
      <c r="I52" s="127" t="s">
        <v>160</v>
      </c>
      <c r="J52" s="128">
        <v>0</v>
      </c>
      <c r="K52" s="531"/>
      <c r="L52" s="527"/>
    </row>
    <row r="53" spans="1:12" ht="15.75" customHeight="1">
      <c r="A53" s="507" t="s">
        <v>133</v>
      </c>
      <c r="B53" s="508">
        <v>600</v>
      </c>
      <c r="C53" s="508">
        <v>60014</v>
      </c>
      <c r="D53" s="516" t="s">
        <v>726</v>
      </c>
      <c r="E53" s="518">
        <f>SUM(F53+G53+J53+J54+J55+J56+K53)</f>
        <v>50000</v>
      </c>
      <c r="F53" s="522">
        <v>50000</v>
      </c>
      <c r="G53" s="522"/>
      <c r="H53" s="529"/>
      <c r="I53" s="125" t="s">
        <v>156</v>
      </c>
      <c r="J53" s="126"/>
      <c r="K53" s="531"/>
      <c r="L53" s="527" t="s">
        <v>157</v>
      </c>
    </row>
    <row r="54" spans="1:12" ht="15.75" customHeight="1">
      <c r="A54" s="507"/>
      <c r="B54" s="508"/>
      <c r="C54" s="508"/>
      <c r="D54" s="517"/>
      <c r="E54" s="518"/>
      <c r="F54" s="522"/>
      <c r="G54" s="522"/>
      <c r="H54" s="525"/>
      <c r="I54" s="125" t="s">
        <v>158</v>
      </c>
      <c r="J54" s="126"/>
      <c r="K54" s="531"/>
      <c r="L54" s="527"/>
    </row>
    <row r="55" spans="1:12" ht="15.75" customHeight="1">
      <c r="A55" s="507"/>
      <c r="B55" s="508"/>
      <c r="C55" s="508"/>
      <c r="D55" s="517"/>
      <c r="E55" s="518"/>
      <c r="F55" s="522"/>
      <c r="G55" s="522"/>
      <c r="H55" s="525"/>
      <c r="I55" s="125" t="s">
        <v>159</v>
      </c>
      <c r="J55" s="126">
        <v>0</v>
      </c>
      <c r="K55" s="531"/>
      <c r="L55" s="527"/>
    </row>
    <row r="56" spans="1:12" ht="13.5" customHeight="1">
      <c r="A56" s="507"/>
      <c r="B56" s="508"/>
      <c r="C56" s="508"/>
      <c r="D56" s="517"/>
      <c r="E56" s="518"/>
      <c r="F56" s="522"/>
      <c r="G56" s="522"/>
      <c r="H56" s="530"/>
      <c r="I56" s="127" t="s">
        <v>160</v>
      </c>
      <c r="J56" s="128">
        <v>0</v>
      </c>
      <c r="K56" s="531"/>
      <c r="L56" s="527"/>
    </row>
    <row r="57" spans="1:12" ht="15.75" customHeight="1">
      <c r="A57" s="507" t="s">
        <v>388</v>
      </c>
      <c r="B57" s="508">
        <v>600</v>
      </c>
      <c r="C57" s="508">
        <v>60014</v>
      </c>
      <c r="D57" s="516" t="s">
        <v>727</v>
      </c>
      <c r="E57" s="518">
        <f>SUM(F57+G57+J57+J58+J59+J60+K57)</f>
        <v>20000</v>
      </c>
      <c r="F57" s="522">
        <v>20000</v>
      </c>
      <c r="G57" s="522"/>
      <c r="H57" s="529"/>
      <c r="I57" s="125" t="s">
        <v>156</v>
      </c>
      <c r="J57" s="126"/>
      <c r="K57" s="531"/>
      <c r="L57" s="527" t="s">
        <v>157</v>
      </c>
    </row>
    <row r="58" spans="1:12" ht="15.75" customHeight="1">
      <c r="A58" s="507"/>
      <c r="B58" s="508"/>
      <c r="C58" s="508"/>
      <c r="D58" s="517"/>
      <c r="E58" s="518"/>
      <c r="F58" s="522"/>
      <c r="G58" s="522"/>
      <c r="H58" s="525"/>
      <c r="I58" s="125" t="s">
        <v>158</v>
      </c>
      <c r="J58" s="126"/>
      <c r="K58" s="531"/>
      <c r="L58" s="527"/>
    </row>
    <row r="59" spans="1:12" ht="15.75" customHeight="1">
      <c r="A59" s="507"/>
      <c r="B59" s="508"/>
      <c r="C59" s="508"/>
      <c r="D59" s="517"/>
      <c r="E59" s="518"/>
      <c r="F59" s="522"/>
      <c r="G59" s="522"/>
      <c r="H59" s="525"/>
      <c r="I59" s="125" t="s">
        <v>159</v>
      </c>
      <c r="J59" s="126">
        <v>0</v>
      </c>
      <c r="K59" s="531"/>
      <c r="L59" s="527"/>
    </row>
    <row r="60" spans="1:12" ht="15.75" customHeight="1">
      <c r="A60" s="507"/>
      <c r="B60" s="508"/>
      <c r="C60" s="508"/>
      <c r="D60" s="517"/>
      <c r="E60" s="518"/>
      <c r="F60" s="522"/>
      <c r="G60" s="522"/>
      <c r="H60" s="530"/>
      <c r="I60" s="127" t="s">
        <v>160</v>
      </c>
      <c r="J60" s="128">
        <v>0</v>
      </c>
      <c r="K60" s="531"/>
      <c r="L60" s="527"/>
    </row>
    <row r="61" spans="1:12" ht="15.75" customHeight="1">
      <c r="A61" s="507" t="s">
        <v>389</v>
      </c>
      <c r="B61" s="508">
        <v>600</v>
      </c>
      <c r="C61" s="508">
        <v>60014</v>
      </c>
      <c r="D61" s="516" t="s">
        <v>728</v>
      </c>
      <c r="E61" s="518">
        <f>SUM(F61+G61+J61+J62+J63+J64+K61)</f>
        <v>20800</v>
      </c>
      <c r="F61" s="522">
        <v>20000</v>
      </c>
      <c r="G61" s="522">
        <v>800</v>
      </c>
      <c r="H61" s="529"/>
      <c r="I61" s="125" t="s">
        <v>156</v>
      </c>
      <c r="J61" s="126"/>
      <c r="K61" s="531"/>
      <c r="L61" s="527" t="s">
        <v>157</v>
      </c>
    </row>
    <row r="62" spans="1:12" ht="15.75" customHeight="1">
      <c r="A62" s="507"/>
      <c r="B62" s="508"/>
      <c r="C62" s="508"/>
      <c r="D62" s="517"/>
      <c r="E62" s="518"/>
      <c r="F62" s="522"/>
      <c r="G62" s="522"/>
      <c r="H62" s="525"/>
      <c r="I62" s="125" t="s">
        <v>158</v>
      </c>
      <c r="J62" s="126"/>
      <c r="K62" s="531"/>
      <c r="L62" s="527"/>
    </row>
    <row r="63" spans="1:12" ht="12.75" customHeight="1">
      <c r="A63" s="507"/>
      <c r="B63" s="508"/>
      <c r="C63" s="508"/>
      <c r="D63" s="517"/>
      <c r="E63" s="518"/>
      <c r="F63" s="522"/>
      <c r="G63" s="522"/>
      <c r="H63" s="525"/>
      <c r="I63" s="125" t="s">
        <v>159</v>
      </c>
      <c r="J63" s="126">
        <v>0</v>
      </c>
      <c r="K63" s="531"/>
      <c r="L63" s="527"/>
    </row>
    <row r="64" spans="1:12" ht="12.75" customHeight="1">
      <c r="A64" s="507"/>
      <c r="B64" s="508"/>
      <c r="C64" s="508"/>
      <c r="D64" s="517"/>
      <c r="E64" s="518"/>
      <c r="F64" s="522"/>
      <c r="G64" s="522"/>
      <c r="H64" s="530"/>
      <c r="I64" s="127" t="s">
        <v>160</v>
      </c>
      <c r="J64" s="128">
        <v>0</v>
      </c>
      <c r="K64" s="531"/>
      <c r="L64" s="527"/>
    </row>
    <row r="65" spans="1:12" ht="15.75" customHeight="1">
      <c r="A65" s="507" t="s">
        <v>390</v>
      </c>
      <c r="B65" s="508">
        <v>600</v>
      </c>
      <c r="C65" s="508">
        <v>60014</v>
      </c>
      <c r="D65" s="516" t="s">
        <v>749</v>
      </c>
      <c r="E65" s="518">
        <f>SUM(F65+G65+J65+J66+J67+J68+K65)</f>
        <v>100000</v>
      </c>
      <c r="F65" s="522">
        <v>100000</v>
      </c>
      <c r="G65" s="522"/>
      <c r="H65" s="529"/>
      <c r="I65" s="125" t="s">
        <v>156</v>
      </c>
      <c r="J65" s="126"/>
      <c r="K65" s="531"/>
      <c r="L65" s="527" t="s">
        <v>157</v>
      </c>
    </row>
    <row r="66" spans="1:12" ht="15.75" customHeight="1">
      <c r="A66" s="507"/>
      <c r="B66" s="508"/>
      <c r="C66" s="508"/>
      <c r="D66" s="517"/>
      <c r="E66" s="518"/>
      <c r="F66" s="522"/>
      <c r="G66" s="522"/>
      <c r="H66" s="525"/>
      <c r="I66" s="125" t="s">
        <v>158</v>
      </c>
      <c r="J66" s="126"/>
      <c r="K66" s="531"/>
      <c r="L66" s="527"/>
    </row>
    <row r="67" spans="1:12" ht="15.75" customHeight="1">
      <c r="A67" s="507"/>
      <c r="B67" s="508"/>
      <c r="C67" s="508"/>
      <c r="D67" s="517"/>
      <c r="E67" s="518"/>
      <c r="F67" s="522"/>
      <c r="G67" s="522"/>
      <c r="H67" s="525"/>
      <c r="I67" s="125" t="s">
        <v>159</v>
      </c>
      <c r="J67" s="126">
        <v>0</v>
      </c>
      <c r="K67" s="531"/>
      <c r="L67" s="527"/>
    </row>
    <row r="68" spans="1:12" ht="15.75" customHeight="1">
      <c r="A68" s="507"/>
      <c r="B68" s="508"/>
      <c r="C68" s="508"/>
      <c r="D68" s="517"/>
      <c r="E68" s="518"/>
      <c r="F68" s="522"/>
      <c r="G68" s="522"/>
      <c r="H68" s="530"/>
      <c r="I68" s="127" t="s">
        <v>160</v>
      </c>
      <c r="J68" s="128">
        <v>0</v>
      </c>
      <c r="K68" s="531"/>
      <c r="L68" s="527"/>
    </row>
    <row r="69" spans="1:12" ht="15.75" customHeight="1">
      <c r="A69" s="507" t="s">
        <v>134</v>
      </c>
      <c r="B69" s="508">
        <v>600</v>
      </c>
      <c r="C69" s="508">
        <v>60014</v>
      </c>
      <c r="D69" s="516" t="s">
        <v>763</v>
      </c>
      <c r="E69" s="518">
        <f>SUM(F69+G69+J69+J70+J71+J72+K69)</f>
        <v>200000</v>
      </c>
      <c r="F69" s="522"/>
      <c r="G69" s="522">
        <v>200000</v>
      </c>
      <c r="H69" s="529"/>
      <c r="I69" s="125" t="s">
        <v>156</v>
      </c>
      <c r="J69" s="126"/>
      <c r="K69" s="531"/>
      <c r="L69" s="527" t="s">
        <v>157</v>
      </c>
    </row>
    <row r="70" spans="1:12" ht="15.75" customHeight="1">
      <c r="A70" s="507"/>
      <c r="B70" s="508"/>
      <c r="C70" s="508"/>
      <c r="D70" s="517"/>
      <c r="E70" s="518"/>
      <c r="F70" s="522"/>
      <c r="G70" s="522"/>
      <c r="H70" s="525"/>
      <c r="I70" s="125" t="s">
        <v>158</v>
      </c>
      <c r="J70" s="126"/>
      <c r="K70" s="531"/>
      <c r="L70" s="527"/>
    </row>
    <row r="71" spans="1:12" ht="15.75" customHeight="1">
      <c r="A71" s="507"/>
      <c r="B71" s="508"/>
      <c r="C71" s="508"/>
      <c r="D71" s="517"/>
      <c r="E71" s="518"/>
      <c r="F71" s="522"/>
      <c r="G71" s="522"/>
      <c r="H71" s="525"/>
      <c r="I71" s="125" t="s">
        <v>159</v>
      </c>
      <c r="J71" s="126">
        <v>0</v>
      </c>
      <c r="K71" s="531"/>
      <c r="L71" s="527"/>
    </row>
    <row r="72" spans="1:12" ht="15.75" customHeight="1">
      <c r="A72" s="507"/>
      <c r="B72" s="508"/>
      <c r="C72" s="508"/>
      <c r="D72" s="517"/>
      <c r="E72" s="518"/>
      <c r="F72" s="522"/>
      <c r="G72" s="522"/>
      <c r="H72" s="530"/>
      <c r="I72" s="127" t="s">
        <v>160</v>
      </c>
      <c r="J72" s="128">
        <v>0</v>
      </c>
      <c r="K72" s="531"/>
      <c r="L72" s="527"/>
    </row>
    <row r="73" spans="1:12" ht="15.75" customHeight="1">
      <c r="A73" s="507" t="s">
        <v>135</v>
      </c>
      <c r="B73" s="508">
        <v>600</v>
      </c>
      <c r="C73" s="508">
        <v>60014</v>
      </c>
      <c r="D73" s="516" t="s">
        <v>813</v>
      </c>
      <c r="E73" s="518">
        <f>SUM(F73+G73+J73+J74+J75+J76+K73)</f>
        <v>330000</v>
      </c>
      <c r="F73" s="522">
        <v>30000</v>
      </c>
      <c r="G73" s="522">
        <v>300000</v>
      </c>
      <c r="H73" s="529"/>
      <c r="I73" s="125" t="s">
        <v>156</v>
      </c>
      <c r="J73" s="126"/>
      <c r="K73" s="531"/>
      <c r="L73" s="527" t="s">
        <v>157</v>
      </c>
    </row>
    <row r="74" spans="1:12" ht="15.75" customHeight="1">
      <c r="A74" s="507"/>
      <c r="B74" s="508"/>
      <c r="C74" s="508"/>
      <c r="D74" s="517"/>
      <c r="E74" s="518"/>
      <c r="F74" s="522"/>
      <c r="G74" s="522"/>
      <c r="H74" s="525"/>
      <c r="I74" s="125" t="s">
        <v>158</v>
      </c>
      <c r="J74" s="126"/>
      <c r="K74" s="531"/>
      <c r="L74" s="527"/>
    </row>
    <row r="75" spans="1:12" ht="15.75" customHeight="1">
      <c r="A75" s="507"/>
      <c r="B75" s="508"/>
      <c r="C75" s="508"/>
      <c r="D75" s="517"/>
      <c r="E75" s="518"/>
      <c r="F75" s="522"/>
      <c r="G75" s="522"/>
      <c r="H75" s="525"/>
      <c r="I75" s="125" t="s">
        <v>159</v>
      </c>
      <c r="J75" s="126">
        <v>0</v>
      </c>
      <c r="K75" s="531"/>
      <c r="L75" s="527"/>
    </row>
    <row r="76" spans="1:12" ht="15.75" customHeight="1">
      <c r="A76" s="507"/>
      <c r="B76" s="508"/>
      <c r="C76" s="508"/>
      <c r="D76" s="517"/>
      <c r="E76" s="518"/>
      <c r="F76" s="522"/>
      <c r="G76" s="522"/>
      <c r="H76" s="530"/>
      <c r="I76" s="127" t="s">
        <v>160</v>
      </c>
      <c r="J76" s="128">
        <v>0</v>
      </c>
      <c r="K76" s="531"/>
      <c r="L76" s="527"/>
    </row>
    <row r="77" spans="1:12" ht="9.75" customHeight="1">
      <c r="A77" s="507" t="s">
        <v>1</v>
      </c>
      <c r="B77" s="508">
        <v>600</v>
      </c>
      <c r="C77" s="508">
        <v>60014</v>
      </c>
      <c r="D77" s="516" t="s">
        <v>748</v>
      </c>
      <c r="E77" s="518">
        <f>SUM(F77+G77+J77+J78+J79+J80+K77)</f>
        <v>337000</v>
      </c>
      <c r="F77" s="522">
        <v>337000</v>
      </c>
      <c r="G77" s="522"/>
      <c r="H77" s="529"/>
      <c r="I77" s="125" t="s">
        <v>156</v>
      </c>
      <c r="J77" s="126"/>
      <c r="K77" s="531"/>
      <c r="L77" s="527" t="s">
        <v>157</v>
      </c>
    </row>
    <row r="78" spans="1:12" ht="12.75" customHeight="1">
      <c r="A78" s="507"/>
      <c r="B78" s="508"/>
      <c r="C78" s="508"/>
      <c r="D78" s="517"/>
      <c r="E78" s="518"/>
      <c r="F78" s="522"/>
      <c r="G78" s="522"/>
      <c r="H78" s="525"/>
      <c r="I78" s="125" t="s">
        <v>158</v>
      </c>
      <c r="J78" s="126"/>
      <c r="K78" s="531"/>
      <c r="L78" s="527"/>
    </row>
    <row r="79" spans="1:12" ht="12.75" customHeight="1">
      <c r="A79" s="507"/>
      <c r="B79" s="508"/>
      <c r="C79" s="508"/>
      <c r="D79" s="517"/>
      <c r="E79" s="518"/>
      <c r="F79" s="522"/>
      <c r="G79" s="522"/>
      <c r="H79" s="525"/>
      <c r="I79" s="125" t="s">
        <v>159</v>
      </c>
      <c r="J79" s="126">
        <v>0</v>
      </c>
      <c r="K79" s="531"/>
      <c r="L79" s="527"/>
    </row>
    <row r="80" spans="1:12" ht="12.75" customHeight="1">
      <c r="A80" s="507"/>
      <c r="B80" s="508"/>
      <c r="C80" s="508"/>
      <c r="D80" s="517"/>
      <c r="E80" s="518"/>
      <c r="F80" s="522"/>
      <c r="G80" s="522"/>
      <c r="H80" s="530"/>
      <c r="I80" s="127" t="s">
        <v>160</v>
      </c>
      <c r="J80" s="128">
        <v>0</v>
      </c>
      <c r="K80" s="531"/>
      <c r="L80" s="527"/>
    </row>
    <row r="81" spans="1:12" ht="15.75" customHeight="1">
      <c r="A81" s="528" t="s">
        <v>165</v>
      </c>
      <c r="B81" s="528"/>
      <c r="C81" s="528"/>
      <c r="D81" s="528"/>
      <c r="E81" s="129">
        <f>SUM(E13:E80)</f>
        <v>5332565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2531765</v>
      </c>
      <c r="K81" s="129">
        <f>SUM(K13:K80)</f>
        <v>0</v>
      </c>
      <c r="L81" s="40" t="s">
        <v>203</v>
      </c>
    </row>
    <row r="82" spans="1:12" ht="12" customHeight="1">
      <c r="A82" s="507" t="s">
        <v>2</v>
      </c>
      <c r="B82" s="508">
        <v>710</v>
      </c>
      <c r="C82" s="508">
        <v>71014</v>
      </c>
      <c r="D82" s="537" t="s">
        <v>564</v>
      </c>
      <c r="E82" s="518">
        <f>SUM(F82+G82+J82+J83+J84+J85+K82)</f>
        <v>60000</v>
      </c>
      <c r="F82" s="522">
        <v>60000</v>
      </c>
      <c r="G82" s="522"/>
      <c r="H82" s="529"/>
      <c r="I82" s="131" t="s">
        <v>156</v>
      </c>
      <c r="J82" s="124">
        <v>0</v>
      </c>
      <c r="K82" s="522">
        <v>0</v>
      </c>
      <c r="L82" s="540" t="s">
        <v>154</v>
      </c>
    </row>
    <row r="83" spans="1:12" ht="12" customHeight="1">
      <c r="A83" s="507"/>
      <c r="B83" s="508"/>
      <c r="C83" s="508"/>
      <c r="D83" s="538"/>
      <c r="E83" s="518"/>
      <c r="F83" s="522"/>
      <c r="G83" s="522"/>
      <c r="H83" s="525"/>
      <c r="I83" s="132" t="s">
        <v>158</v>
      </c>
      <c r="J83" s="126">
        <v>0</v>
      </c>
      <c r="K83" s="522"/>
      <c r="L83" s="510"/>
    </row>
    <row r="84" spans="1:12" ht="15" customHeight="1">
      <c r="A84" s="507"/>
      <c r="B84" s="508"/>
      <c r="C84" s="508"/>
      <c r="D84" s="538"/>
      <c r="E84" s="518"/>
      <c r="F84" s="522"/>
      <c r="G84" s="522"/>
      <c r="H84" s="525"/>
      <c r="I84" s="132" t="s">
        <v>159</v>
      </c>
      <c r="J84" s="126">
        <v>0</v>
      </c>
      <c r="K84" s="522"/>
      <c r="L84" s="510"/>
    </row>
    <row r="85" spans="1:12" ht="12" customHeight="1">
      <c r="A85" s="513"/>
      <c r="B85" s="515"/>
      <c r="C85" s="515"/>
      <c r="D85" s="539"/>
      <c r="E85" s="520"/>
      <c r="F85" s="523"/>
      <c r="G85" s="523"/>
      <c r="H85" s="526"/>
      <c r="I85" s="224" t="s">
        <v>160</v>
      </c>
      <c r="J85" s="225">
        <v>0</v>
      </c>
      <c r="K85" s="523"/>
      <c r="L85" s="511"/>
    </row>
    <row r="86" spans="1:12" ht="12.75" customHeight="1">
      <c r="A86" s="512" t="s">
        <v>111</v>
      </c>
      <c r="B86" s="514">
        <v>720</v>
      </c>
      <c r="C86" s="514">
        <v>72095</v>
      </c>
      <c r="D86" s="532" t="s">
        <v>656</v>
      </c>
      <c r="E86" s="519">
        <f>SUM(F86+G86+J86+J87+J88+J89+K86)</f>
        <v>822251</v>
      </c>
      <c r="F86" s="521"/>
      <c r="G86" s="521">
        <v>169871</v>
      </c>
      <c r="H86" s="524"/>
      <c r="I86" s="226" t="s">
        <v>156</v>
      </c>
      <c r="J86" s="227">
        <v>0</v>
      </c>
      <c r="K86" s="521">
        <v>652380</v>
      </c>
      <c r="L86" s="509" t="s">
        <v>154</v>
      </c>
    </row>
    <row r="87" spans="1:12" ht="15.75" customHeight="1">
      <c r="A87" s="507"/>
      <c r="B87" s="508"/>
      <c r="C87" s="508"/>
      <c r="D87" s="533"/>
      <c r="E87" s="518"/>
      <c r="F87" s="522"/>
      <c r="G87" s="522"/>
      <c r="H87" s="525"/>
      <c r="I87" s="132" t="s">
        <v>158</v>
      </c>
      <c r="J87" s="126">
        <v>0</v>
      </c>
      <c r="K87" s="522"/>
      <c r="L87" s="510"/>
    </row>
    <row r="88" spans="1:12" ht="17.25" customHeight="1">
      <c r="A88" s="507"/>
      <c r="B88" s="508"/>
      <c r="C88" s="508"/>
      <c r="D88" s="533"/>
      <c r="E88" s="518"/>
      <c r="F88" s="522"/>
      <c r="G88" s="522"/>
      <c r="H88" s="525"/>
      <c r="I88" s="132" t="s">
        <v>159</v>
      </c>
      <c r="J88" s="126">
        <v>0</v>
      </c>
      <c r="K88" s="522"/>
      <c r="L88" s="510"/>
    </row>
    <row r="89" spans="1:12" ht="14.25" customHeight="1">
      <c r="A89" s="513"/>
      <c r="B89" s="515"/>
      <c r="C89" s="515"/>
      <c r="D89" s="534"/>
      <c r="E89" s="520"/>
      <c r="F89" s="523"/>
      <c r="G89" s="523"/>
      <c r="H89" s="526"/>
      <c r="I89" s="224" t="s">
        <v>160</v>
      </c>
      <c r="J89" s="225">
        <v>0</v>
      </c>
      <c r="K89" s="523"/>
      <c r="L89" s="511"/>
    </row>
    <row r="90" spans="1:12" ht="14.25" customHeight="1">
      <c r="A90" s="512" t="s">
        <v>611</v>
      </c>
      <c r="B90" s="514">
        <v>750</v>
      </c>
      <c r="C90" s="514">
        <v>75020</v>
      </c>
      <c r="D90" s="532" t="s">
        <v>825</v>
      </c>
      <c r="E90" s="519">
        <f>SUM(F90+G90+J90+J91+J92+J93+K90)</f>
        <v>543136</v>
      </c>
      <c r="F90" s="521">
        <v>543136</v>
      </c>
      <c r="G90" s="521"/>
      <c r="H90" s="524"/>
      <c r="I90" s="226" t="s">
        <v>156</v>
      </c>
      <c r="J90" s="227">
        <v>0</v>
      </c>
      <c r="K90" s="521"/>
      <c r="L90" s="509" t="s">
        <v>154</v>
      </c>
    </row>
    <row r="91" spans="1:12" ht="14.25" customHeight="1">
      <c r="A91" s="507"/>
      <c r="B91" s="508"/>
      <c r="C91" s="508"/>
      <c r="D91" s="533"/>
      <c r="E91" s="518"/>
      <c r="F91" s="522"/>
      <c r="G91" s="522"/>
      <c r="H91" s="525"/>
      <c r="I91" s="132" t="s">
        <v>158</v>
      </c>
      <c r="J91" s="126">
        <v>0</v>
      </c>
      <c r="K91" s="522"/>
      <c r="L91" s="510"/>
    </row>
    <row r="92" spans="1:12" ht="14.25" customHeight="1">
      <c r="A92" s="507"/>
      <c r="B92" s="508"/>
      <c r="C92" s="508"/>
      <c r="D92" s="533"/>
      <c r="E92" s="518"/>
      <c r="F92" s="522"/>
      <c r="G92" s="522"/>
      <c r="H92" s="525"/>
      <c r="I92" s="132" t="s">
        <v>159</v>
      </c>
      <c r="J92" s="126">
        <v>0</v>
      </c>
      <c r="K92" s="522"/>
      <c r="L92" s="510"/>
    </row>
    <row r="93" spans="1:12" ht="14.25" customHeight="1">
      <c r="A93" s="513"/>
      <c r="B93" s="515"/>
      <c r="C93" s="515"/>
      <c r="D93" s="534"/>
      <c r="E93" s="520"/>
      <c r="F93" s="523"/>
      <c r="G93" s="523"/>
      <c r="H93" s="526"/>
      <c r="I93" s="224" t="s">
        <v>160</v>
      </c>
      <c r="J93" s="225">
        <v>0</v>
      </c>
      <c r="K93" s="523"/>
      <c r="L93" s="511"/>
    </row>
    <row r="94" spans="1:12" ht="14.25" customHeight="1">
      <c r="A94" s="512" t="s">
        <v>612</v>
      </c>
      <c r="B94" s="514">
        <v>754</v>
      </c>
      <c r="C94" s="514">
        <v>75411</v>
      </c>
      <c r="D94" s="532" t="s">
        <v>755</v>
      </c>
      <c r="E94" s="519">
        <f>SUM(F94+G94+J94+J95+J96+J97+K94)</f>
        <v>6291</v>
      </c>
      <c r="F94" s="521">
        <v>6291</v>
      </c>
      <c r="G94" s="521"/>
      <c r="H94" s="524"/>
      <c r="I94" s="226" t="s">
        <v>156</v>
      </c>
      <c r="J94" s="227">
        <v>0</v>
      </c>
      <c r="K94" s="521"/>
      <c r="L94" s="509" t="s">
        <v>756</v>
      </c>
    </row>
    <row r="95" spans="1:12" ht="14.25" customHeight="1">
      <c r="A95" s="507"/>
      <c r="B95" s="508"/>
      <c r="C95" s="508"/>
      <c r="D95" s="533"/>
      <c r="E95" s="518"/>
      <c r="F95" s="522"/>
      <c r="G95" s="522"/>
      <c r="H95" s="525"/>
      <c r="I95" s="132" t="s">
        <v>158</v>
      </c>
      <c r="J95" s="126">
        <v>0</v>
      </c>
      <c r="K95" s="522"/>
      <c r="L95" s="510"/>
    </row>
    <row r="96" spans="1:12" ht="14.25" customHeight="1">
      <c r="A96" s="507"/>
      <c r="B96" s="508"/>
      <c r="C96" s="508"/>
      <c r="D96" s="533"/>
      <c r="E96" s="518"/>
      <c r="F96" s="522"/>
      <c r="G96" s="522"/>
      <c r="H96" s="525"/>
      <c r="I96" s="132" t="s">
        <v>159</v>
      </c>
      <c r="J96" s="126">
        <v>0</v>
      </c>
      <c r="K96" s="522"/>
      <c r="L96" s="510"/>
    </row>
    <row r="97" spans="1:12" ht="14.25" customHeight="1">
      <c r="A97" s="513"/>
      <c r="B97" s="515"/>
      <c r="C97" s="515"/>
      <c r="D97" s="534"/>
      <c r="E97" s="520"/>
      <c r="F97" s="523"/>
      <c r="G97" s="523"/>
      <c r="H97" s="526"/>
      <c r="I97" s="224" t="s">
        <v>160</v>
      </c>
      <c r="J97" s="225">
        <v>0</v>
      </c>
      <c r="K97" s="523"/>
      <c r="L97" s="511"/>
    </row>
    <row r="98" spans="1:12" ht="14.25" customHeight="1">
      <c r="A98" s="512" t="s">
        <v>614</v>
      </c>
      <c r="B98" s="514">
        <v>801</v>
      </c>
      <c r="C98" s="514">
        <v>80102</v>
      </c>
      <c r="D98" s="532" t="s">
        <v>820</v>
      </c>
      <c r="E98" s="519">
        <f>SUM(F98+G98+J98+J99+J100+J101+K98)</f>
        <v>150000</v>
      </c>
      <c r="F98" s="521">
        <v>150000</v>
      </c>
      <c r="G98" s="521"/>
      <c r="H98" s="524"/>
      <c r="I98" s="226" t="s">
        <v>156</v>
      </c>
      <c r="J98" s="227">
        <v>0</v>
      </c>
      <c r="K98" s="521"/>
      <c r="L98" s="509" t="s">
        <v>621</v>
      </c>
    </row>
    <row r="99" spans="1:12" ht="14.25" customHeight="1">
      <c r="A99" s="507"/>
      <c r="B99" s="508"/>
      <c r="C99" s="508"/>
      <c r="D99" s="533"/>
      <c r="E99" s="518"/>
      <c r="F99" s="522"/>
      <c r="G99" s="522"/>
      <c r="H99" s="525"/>
      <c r="I99" s="132" t="s">
        <v>158</v>
      </c>
      <c r="J99" s="126">
        <v>0</v>
      </c>
      <c r="K99" s="522"/>
      <c r="L99" s="510"/>
    </row>
    <row r="100" spans="1:12" ht="14.25" customHeight="1">
      <c r="A100" s="507"/>
      <c r="B100" s="508"/>
      <c r="C100" s="508"/>
      <c r="D100" s="533"/>
      <c r="E100" s="518"/>
      <c r="F100" s="522"/>
      <c r="G100" s="522"/>
      <c r="H100" s="525"/>
      <c r="I100" s="132" t="s">
        <v>159</v>
      </c>
      <c r="J100" s="126">
        <v>0</v>
      </c>
      <c r="K100" s="522"/>
      <c r="L100" s="510"/>
    </row>
    <row r="101" spans="1:12" ht="14.25" customHeight="1">
      <c r="A101" s="547"/>
      <c r="B101" s="548"/>
      <c r="C101" s="548"/>
      <c r="D101" s="534"/>
      <c r="E101" s="549"/>
      <c r="F101" s="550"/>
      <c r="G101" s="550"/>
      <c r="H101" s="526"/>
      <c r="I101" s="132" t="s">
        <v>160</v>
      </c>
      <c r="J101" s="126">
        <v>0</v>
      </c>
      <c r="K101" s="550"/>
      <c r="L101" s="510"/>
    </row>
    <row r="102" spans="1:12" ht="14.25" customHeight="1">
      <c r="A102" s="512" t="s">
        <v>616</v>
      </c>
      <c r="B102" s="514">
        <v>900</v>
      </c>
      <c r="C102" s="514">
        <v>90019</v>
      </c>
      <c r="D102" s="532" t="s">
        <v>721</v>
      </c>
      <c r="E102" s="519">
        <f>SUM(F102+G102+J102+J103+J104+J105+K102)</f>
        <v>23537</v>
      </c>
      <c r="F102" s="521">
        <v>23537</v>
      </c>
      <c r="G102" s="521"/>
      <c r="H102" s="524"/>
      <c r="I102" s="226" t="s">
        <v>156</v>
      </c>
      <c r="J102" s="227">
        <v>0</v>
      </c>
      <c r="K102" s="521"/>
      <c r="L102" s="509" t="s">
        <v>157</v>
      </c>
    </row>
    <row r="103" spans="1:12" ht="14.25" customHeight="1">
      <c r="A103" s="507"/>
      <c r="B103" s="508"/>
      <c r="C103" s="508"/>
      <c r="D103" s="533"/>
      <c r="E103" s="518"/>
      <c r="F103" s="522"/>
      <c r="G103" s="522"/>
      <c r="H103" s="525"/>
      <c r="I103" s="132" t="s">
        <v>158</v>
      </c>
      <c r="J103" s="126">
        <v>0</v>
      </c>
      <c r="K103" s="522"/>
      <c r="L103" s="510"/>
    </row>
    <row r="104" spans="1:12" ht="14.25" customHeight="1">
      <c r="A104" s="507"/>
      <c r="B104" s="508"/>
      <c r="C104" s="508"/>
      <c r="D104" s="533"/>
      <c r="E104" s="518"/>
      <c r="F104" s="522"/>
      <c r="G104" s="522"/>
      <c r="H104" s="525"/>
      <c r="I104" s="132" t="s">
        <v>159</v>
      </c>
      <c r="J104" s="126">
        <v>0</v>
      </c>
      <c r="K104" s="522"/>
      <c r="L104" s="510"/>
    </row>
    <row r="105" spans="1:12" ht="14.25" customHeight="1">
      <c r="A105" s="547"/>
      <c r="B105" s="548"/>
      <c r="C105" s="548"/>
      <c r="D105" s="534"/>
      <c r="E105" s="549"/>
      <c r="F105" s="550"/>
      <c r="G105" s="550"/>
      <c r="H105" s="526"/>
      <c r="I105" s="132" t="s">
        <v>160</v>
      </c>
      <c r="J105" s="126">
        <v>0</v>
      </c>
      <c r="K105" s="550"/>
      <c r="L105" s="510"/>
    </row>
    <row r="106" spans="1:12" ht="15">
      <c r="A106" s="504" t="s">
        <v>164</v>
      </c>
      <c r="B106" s="504"/>
      <c r="C106" s="504"/>
      <c r="D106" s="504"/>
      <c r="E106" s="239">
        <f>SUM(E81:E105)</f>
        <v>6937780</v>
      </c>
      <c r="F106" s="239">
        <f>SUM(F81:F105)</f>
        <v>2042964</v>
      </c>
      <c r="G106" s="239">
        <f>SUM(G81:G105)</f>
        <v>1710671</v>
      </c>
      <c r="H106" s="239">
        <f>SUM(H81:H105)</f>
        <v>0</v>
      </c>
      <c r="I106" s="505">
        <f>SUM(J81:J105)</f>
        <v>2531765</v>
      </c>
      <c r="J106" s="506"/>
      <c r="K106" s="239">
        <f>SUM(K81:K105)</f>
        <v>652380</v>
      </c>
      <c r="L106" s="240" t="s">
        <v>203</v>
      </c>
    </row>
    <row r="107" ht="9" customHeight="1">
      <c r="A107" s="38" t="s">
        <v>211</v>
      </c>
    </row>
    <row r="108" ht="9" customHeight="1">
      <c r="A108" s="38" t="s">
        <v>207</v>
      </c>
    </row>
    <row r="109" ht="9" customHeight="1">
      <c r="A109" s="38" t="s">
        <v>208</v>
      </c>
    </row>
    <row r="110" ht="9" customHeight="1">
      <c r="A110" s="38" t="s">
        <v>209</v>
      </c>
    </row>
    <row r="111" ht="9" customHeight="1">
      <c r="A111" s="38" t="s">
        <v>210</v>
      </c>
    </row>
  </sheetData>
  <sheetProtection/>
  <mergeCells count="248">
    <mergeCell ref="G90:G93"/>
    <mergeCell ref="H90:H93"/>
    <mergeCell ref="K90:K93"/>
    <mergeCell ref="L90:L93"/>
    <mergeCell ref="G98:G101"/>
    <mergeCell ref="H98:H101"/>
    <mergeCell ref="K98:K101"/>
    <mergeCell ref="L98:L101"/>
    <mergeCell ref="A90:A93"/>
    <mergeCell ref="B90:B93"/>
    <mergeCell ref="C90:C93"/>
    <mergeCell ref="D90:D93"/>
    <mergeCell ref="E90:E93"/>
    <mergeCell ref="F90:F93"/>
    <mergeCell ref="A98:A101"/>
    <mergeCell ref="B98:B101"/>
    <mergeCell ref="C98:C101"/>
    <mergeCell ref="D98:D101"/>
    <mergeCell ref="E98:E101"/>
    <mergeCell ref="F98:F101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69:A72"/>
    <mergeCell ref="B69:B72"/>
    <mergeCell ref="C69:C72"/>
    <mergeCell ref="D69:D72"/>
    <mergeCell ref="E69:E72"/>
    <mergeCell ref="F69:F72"/>
    <mergeCell ref="D61:D64"/>
    <mergeCell ref="E61:E64"/>
    <mergeCell ref="F61:F64"/>
    <mergeCell ref="G102:G105"/>
    <mergeCell ref="H102:H105"/>
    <mergeCell ref="K102:K105"/>
    <mergeCell ref="F73:F76"/>
    <mergeCell ref="G94:G97"/>
    <mergeCell ref="H94:H97"/>
    <mergeCell ref="K94:K97"/>
    <mergeCell ref="L102:L105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A102:A105"/>
    <mergeCell ref="B102:B105"/>
    <mergeCell ref="C102:C105"/>
    <mergeCell ref="D102:D105"/>
    <mergeCell ref="E102:E105"/>
    <mergeCell ref="F102:F105"/>
    <mergeCell ref="L53:L56"/>
    <mergeCell ref="A57:A60"/>
    <mergeCell ref="B57:B60"/>
    <mergeCell ref="C57:C60"/>
    <mergeCell ref="D57:D60"/>
    <mergeCell ref="E57:E60"/>
    <mergeCell ref="F57:F60"/>
    <mergeCell ref="K53:K56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E33:E36"/>
    <mergeCell ref="F33:F36"/>
    <mergeCell ref="A37:A40"/>
    <mergeCell ref="B37:B40"/>
    <mergeCell ref="C37:C40"/>
    <mergeCell ref="D37:D40"/>
    <mergeCell ref="E37:E40"/>
    <mergeCell ref="F37:F40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G29:G32"/>
    <mergeCell ref="H29:H32"/>
    <mergeCell ref="G33:G36"/>
    <mergeCell ref="H37:H40"/>
    <mergeCell ref="G61:G64"/>
    <mergeCell ref="H61:H64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L29:L32"/>
    <mergeCell ref="L25:L28"/>
    <mergeCell ref="K25:K28"/>
    <mergeCell ref="K21:K24"/>
    <mergeCell ref="L21:L24"/>
    <mergeCell ref="H33:H36"/>
    <mergeCell ref="K33:K36"/>
    <mergeCell ref="L33:L36"/>
    <mergeCell ref="A65:A68"/>
    <mergeCell ref="B65:B68"/>
    <mergeCell ref="C65:C68"/>
    <mergeCell ref="D65:D68"/>
    <mergeCell ref="E65:E68"/>
    <mergeCell ref="F65:F68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A106:D106"/>
    <mergeCell ref="I106:J106"/>
    <mergeCell ref="A77:A80"/>
    <mergeCell ref="B77:B80"/>
    <mergeCell ref="C77:C80"/>
    <mergeCell ref="L86:L89"/>
    <mergeCell ref="A86:A89"/>
    <mergeCell ref="B86:B89"/>
    <mergeCell ref="D77:D80"/>
    <mergeCell ref="E77:E80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816</v>
      </c>
    </row>
    <row r="2" spans="8:12" s="257" customFormat="1" ht="12" customHeight="1">
      <c r="H2" s="379" t="s">
        <v>828</v>
      </c>
      <c r="I2" s="364"/>
      <c r="J2" s="364"/>
      <c r="K2" s="357"/>
      <c r="L2" s="357"/>
    </row>
    <row r="3" spans="8:12" s="257" customFormat="1" ht="12" customHeight="1">
      <c r="H3" s="379" t="s">
        <v>272</v>
      </c>
      <c r="I3" s="364"/>
      <c r="J3" s="364"/>
      <c r="K3" s="357"/>
      <c r="L3" s="357"/>
    </row>
    <row r="4" spans="8:12" s="257" customFormat="1" ht="12" customHeight="1">
      <c r="H4" s="363" t="s">
        <v>829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85" t="s">
        <v>508</v>
      </c>
      <c r="B6" s="585"/>
      <c r="C6" s="585"/>
      <c r="D6" s="585"/>
      <c r="E6" s="585"/>
      <c r="F6" s="585"/>
      <c r="G6" s="585"/>
      <c r="H6" s="585"/>
      <c r="I6" s="585"/>
    </row>
    <row r="7" s="249" customFormat="1" ht="10.5" customHeight="1"/>
    <row r="8" spans="1:9" s="249" customFormat="1" ht="12.75">
      <c r="A8" s="564" t="s">
        <v>170</v>
      </c>
      <c r="B8" s="564" t="s">
        <v>230</v>
      </c>
      <c r="C8" s="564" t="s">
        <v>231</v>
      </c>
      <c r="D8" s="565" t="s">
        <v>206</v>
      </c>
      <c r="E8" s="564" t="s">
        <v>191</v>
      </c>
      <c r="F8" s="565" t="s">
        <v>201</v>
      </c>
      <c r="G8" s="564" t="s">
        <v>232</v>
      </c>
      <c r="H8" s="564"/>
      <c r="I8" s="564" t="s">
        <v>507</v>
      </c>
    </row>
    <row r="9" spans="1:9" s="249" customFormat="1" ht="12.75">
      <c r="A9" s="564"/>
      <c r="B9" s="564"/>
      <c r="C9" s="564"/>
      <c r="D9" s="566"/>
      <c r="E9" s="564"/>
      <c r="F9" s="566"/>
      <c r="G9" s="260" t="s">
        <v>233</v>
      </c>
      <c r="H9" s="260" t="s">
        <v>234</v>
      </c>
      <c r="I9" s="564"/>
    </row>
    <row r="10" spans="1:9" s="249" customFormat="1" ht="51">
      <c r="A10" s="551">
        <v>1</v>
      </c>
      <c r="B10" s="261" t="s">
        <v>457</v>
      </c>
      <c r="C10" s="556" t="s">
        <v>547</v>
      </c>
      <c r="D10" s="556" t="s">
        <v>548</v>
      </c>
      <c r="E10" s="556">
        <v>600</v>
      </c>
      <c r="F10" s="556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2"/>
      <c r="B11" s="262" t="s">
        <v>471</v>
      </c>
      <c r="C11" s="557"/>
      <c r="D11" s="557"/>
      <c r="E11" s="557"/>
      <c r="F11" s="557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2"/>
      <c r="B12" s="262" t="s">
        <v>472</v>
      </c>
      <c r="C12" s="557"/>
      <c r="D12" s="557"/>
      <c r="E12" s="557"/>
      <c r="F12" s="557"/>
      <c r="G12" s="252" t="s">
        <v>226</v>
      </c>
      <c r="H12" s="253">
        <v>0</v>
      </c>
      <c r="I12" s="253">
        <v>0</v>
      </c>
    </row>
    <row r="13" spans="1:9" s="249" customFormat="1" ht="51">
      <c r="A13" s="552"/>
      <c r="B13" s="262" t="s">
        <v>654</v>
      </c>
      <c r="C13" s="557"/>
      <c r="D13" s="557"/>
      <c r="E13" s="557"/>
      <c r="F13" s="557"/>
      <c r="G13" s="252" t="s">
        <v>470</v>
      </c>
      <c r="H13" s="253">
        <v>0</v>
      </c>
      <c r="I13" s="253">
        <v>0</v>
      </c>
    </row>
    <row r="14" spans="1:9" s="249" customFormat="1" ht="38.25">
      <c r="A14" s="552"/>
      <c r="B14" s="254"/>
      <c r="C14" s="557"/>
      <c r="D14" s="557"/>
      <c r="E14" s="557"/>
      <c r="F14" s="557"/>
      <c r="G14" s="252" t="s">
        <v>228</v>
      </c>
      <c r="H14" s="253">
        <v>0</v>
      </c>
      <c r="I14" s="253">
        <v>0</v>
      </c>
    </row>
    <row r="15" spans="1:9" s="249" customFormat="1" ht="12.75">
      <c r="A15" s="552"/>
      <c r="B15" s="254"/>
      <c r="C15" s="557"/>
      <c r="D15" s="557"/>
      <c r="E15" s="557"/>
      <c r="F15" s="557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2"/>
      <c r="B16" s="254"/>
      <c r="C16" s="557"/>
      <c r="D16" s="557"/>
      <c r="E16" s="557"/>
      <c r="F16" s="557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2"/>
      <c r="B17" s="254"/>
      <c r="C17" s="557"/>
      <c r="D17" s="557"/>
      <c r="E17" s="557"/>
      <c r="F17" s="557"/>
      <c r="G17" s="252" t="s">
        <v>470</v>
      </c>
      <c r="H17" s="253">
        <v>0</v>
      </c>
      <c r="I17" s="253">
        <v>0</v>
      </c>
    </row>
    <row r="18" spans="1:9" s="249" customFormat="1" ht="38.25">
      <c r="A18" s="552"/>
      <c r="B18" s="254"/>
      <c r="C18" s="557"/>
      <c r="D18" s="557"/>
      <c r="E18" s="557"/>
      <c r="F18" s="557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53"/>
      <c r="B19" s="254"/>
      <c r="C19" s="557"/>
      <c r="D19" s="557"/>
      <c r="E19" s="557"/>
      <c r="F19" s="557"/>
      <c r="G19" s="256" t="s">
        <v>510</v>
      </c>
      <c r="H19" s="253">
        <v>0</v>
      </c>
      <c r="I19" s="253">
        <v>0</v>
      </c>
    </row>
    <row r="20" spans="1:9" s="249" customFormat="1" ht="51">
      <c r="A20" s="551">
        <v>2</v>
      </c>
      <c r="B20" s="261" t="s">
        <v>457</v>
      </c>
      <c r="C20" s="556" t="s">
        <v>549</v>
      </c>
      <c r="D20" s="556" t="s">
        <v>154</v>
      </c>
      <c r="E20" s="556">
        <v>720</v>
      </c>
      <c r="F20" s="556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2"/>
      <c r="B21" s="262" t="s">
        <v>473</v>
      </c>
      <c r="C21" s="557"/>
      <c r="D21" s="557"/>
      <c r="E21" s="557"/>
      <c r="F21" s="557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2"/>
      <c r="B22" s="262" t="s">
        <v>474</v>
      </c>
      <c r="C22" s="557"/>
      <c r="D22" s="557"/>
      <c r="E22" s="557"/>
      <c r="F22" s="557"/>
      <c r="G22" s="252" t="s">
        <v>226</v>
      </c>
      <c r="H22" s="253">
        <v>0</v>
      </c>
      <c r="I22" s="253">
        <v>0</v>
      </c>
    </row>
    <row r="23" spans="1:9" s="249" customFormat="1" ht="25.5">
      <c r="A23" s="552"/>
      <c r="B23" s="567" t="s">
        <v>475</v>
      </c>
      <c r="C23" s="557"/>
      <c r="D23" s="557"/>
      <c r="E23" s="557"/>
      <c r="F23" s="557"/>
      <c r="G23" s="252" t="s">
        <v>470</v>
      </c>
      <c r="H23" s="253">
        <v>0</v>
      </c>
      <c r="I23" s="253">
        <v>0</v>
      </c>
    </row>
    <row r="24" spans="1:9" s="249" customFormat="1" ht="38.25">
      <c r="A24" s="552"/>
      <c r="B24" s="567"/>
      <c r="C24" s="557"/>
      <c r="D24" s="557"/>
      <c r="E24" s="557"/>
      <c r="F24" s="557"/>
      <c r="G24" s="252" t="s">
        <v>228</v>
      </c>
      <c r="H24" s="253">
        <v>0</v>
      </c>
      <c r="I24" s="253">
        <v>0</v>
      </c>
    </row>
    <row r="25" spans="1:9" s="249" customFormat="1" ht="12.75">
      <c r="A25" s="552"/>
      <c r="B25" s="254"/>
      <c r="C25" s="557"/>
      <c r="D25" s="557"/>
      <c r="E25" s="557"/>
      <c r="F25" s="557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2"/>
      <c r="B26" s="254"/>
      <c r="C26" s="557"/>
      <c r="D26" s="557"/>
      <c r="E26" s="557"/>
      <c r="F26" s="557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2"/>
      <c r="B27" s="254"/>
      <c r="C27" s="557"/>
      <c r="D27" s="557"/>
      <c r="E27" s="557"/>
      <c r="F27" s="557"/>
      <c r="G27" s="252" t="s">
        <v>470</v>
      </c>
      <c r="H27" s="253">
        <v>0</v>
      </c>
      <c r="I27" s="253">
        <v>0</v>
      </c>
    </row>
    <row r="28" spans="1:9" s="249" customFormat="1" ht="38.25">
      <c r="A28" s="552"/>
      <c r="B28" s="254"/>
      <c r="C28" s="557"/>
      <c r="D28" s="557"/>
      <c r="E28" s="557"/>
      <c r="F28" s="557"/>
      <c r="G28" s="252" t="s">
        <v>228</v>
      </c>
      <c r="H28" s="253">
        <v>454577</v>
      </c>
      <c r="I28" s="255">
        <v>376147</v>
      </c>
    </row>
    <row r="29" spans="1:9" s="249" customFormat="1" ht="45">
      <c r="A29" s="553"/>
      <c r="B29" s="254"/>
      <c r="C29" s="558"/>
      <c r="D29" s="558"/>
      <c r="E29" s="558"/>
      <c r="F29" s="558"/>
      <c r="G29" s="256" t="s">
        <v>510</v>
      </c>
      <c r="H29" s="253">
        <v>0</v>
      </c>
      <c r="I29" s="253">
        <v>0</v>
      </c>
    </row>
    <row r="30" spans="1:9" s="249" customFormat="1" ht="51">
      <c r="A30" s="551">
        <v>3</v>
      </c>
      <c r="B30" s="261" t="s">
        <v>457</v>
      </c>
      <c r="C30" s="556">
        <v>2011</v>
      </c>
      <c r="D30" s="556" t="s">
        <v>154</v>
      </c>
      <c r="E30" s="556">
        <v>720</v>
      </c>
      <c r="F30" s="556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2"/>
      <c r="B31" s="262" t="s">
        <v>473</v>
      </c>
      <c r="C31" s="557"/>
      <c r="D31" s="557"/>
      <c r="E31" s="557"/>
      <c r="F31" s="557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2"/>
      <c r="B32" s="262" t="s">
        <v>474</v>
      </c>
      <c r="C32" s="557"/>
      <c r="D32" s="557"/>
      <c r="E32" s="557"/>
      <c r="F32" s="557"/>
      <c r="G32" s="252" t="s">
        <v>226</v>
      </c>
      <c r="H32" s="253">
        <v>0</v>
      </c>
      <c r="I32" s="253">
        <v>0</v>
      </c>
    </row>
    <row r="33" spans="1:9" s="249" customFormat="1" ht="25.5">
      <c r="A33" s="552"/>
      <c r="B33" s="575" t="s">
        <v>550</v>
      </c>
      <c r="C33" s="557"/>
      <c r="D33" s="557"/>
      <c r="E33" s="557"/>
      <c r="F33" s="557"/>
      <c r="G33" s="252" t="s">
        <v>470</v>
      </c>
      <c r="H33" s="253">
        <v>0</v>
      </c>
      <c r="I33" s="253">
        <v>0</v>
      </c>
    </row>
    <row r="34" spans="1:9" s="249" customFormat="1" ht="38.25">
      <c r="A34" s="552"/>
      <c r="B34" s="575"/>
      <c r="C34" s="557"/>
      <c r="D34" s="557"/>
      <c r="E34" s="557"/>
      <c r="F34" s="557"/>
      <c r="G34" s="252" t="s">
        <v>228</v>
      </c>
      <c r="H34" s="253">
        <v>0</v>
      </c>
      <c r="I34" s="253">
        <v>0</v>
      </c>
    </row>
    <row r="35" spans="1:9" s="249" customFormat="1" ht="12.75">
      <c r="A35" s="552"/>
      <c r="B35" s="254"/>
      <c r="C35" s="557"/>
      <c r="D35" s="557"/>
      <c r="E35" s="557"/>
      <c r="F35" s="557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2"/>
      <c r="B36" s="254"/>
      <c r="C36" s="557"/>
      <c r="D36" s="557"/>
      <c r="E36" s="557"/>
      <c r="F36" s="557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2"/>
      <c r="B37" s="254"/>
      <c r="C37" s="557"/>
      <c r="D37" s="557"/>
      <c r="E37" s="557"/>
      <c r="F37" s="557"/>
      <c r="G37" s="252" t="s">
        <v>470</v>
      </c>
      <c r="H37" s="253">
        <v>0</v>
      </c>
      <c r="I37" s="253">
        <v>0</v>
      </c>
    </row>
    <row r="38" spans="1:9" s="249" customFormat="1" ht="38.25">
      <c r="A38" s="552"/>
      <c r="B38" s="254"/>
      <c r="C38" s="557"/>
      <c r="D38" s="557"/>
      <c r="E38" s="557"/>
      <c r="F38" s="557"/>
      <c r="G38" s="252" t="s">
        <v>228</v>
      </c>
      <c r="H38" s="253">
        <v>652380</v>
      </c>
      <c r="I38" s="255">
        <v>652380</v>
      </c>
    </row>
    <row r="39" spans="1:9" s="249" customFormat="1" ht="45">
      <c r="A39" s="553"/>
      <c r="B39" s="254"/>
      <c r="C39" s="558"/>
      <c r="D39" s="558"/>
      <c r="E39" s="558"/>
      <c r="F39" s="558"/>
      <c r="G39" s="256" t="s">
        <v>510</v>
      </c>
      <c r="H39" s="253">
        <v>0</v>
      </c>
      <c r="I39" s="253">
        <v>0</v>
      </c>
    </row>
    <row r="40" spans="1:9" s="249" customFormat="1" ht="63.75">
      <c r="A40" s="551">
        <v>4</v>
      </c>
      <c r="B40" s="359" t="s">
        <v>459</v>
      </c>
      <c r="C40" s="556" t="s">
        <v>737</v>
      </c>
      <c r="D40" s="556" t="s">
        <v>391</v>
      </c>
      <c r="E40" s="556">
        <v>801</v>
      </c>
      <c r="F40" s="556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2"/>
      <c r="B41" s="262" t="s">
        <v>460</v>
      </c>
      <c r="C41" s="557"/>
      <c r="D41" s="557"/>
      <c r="E41" s="557"/>
      <c r="F41" s="557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2"/>
      <c r="B42" s="567" t="s">
        <v>476</v>
      </c>
      <c r="C42" s="557"/>
      <c r="D42" s="557"/>
      <c r="E42" s="557"/>
      <c r="F42" s="557"/>
      <c r="G42" s="252" t="s">
        <v>226</v>
      </c>
      <c r="H42" s="253">
        <v>0</v>
      </c>
      <c r="I42" s="253">
        <v>0</v>
      </c>
    </row>
    <row r="43" spans="1:9" s="249" customFormat="1" ht="25.5">
      <c r="A43" s="552"/>
      <c r="B43" s="567"/>
      <c r="C43" s="557"/>
      <c r="D43" s="557"/>
      <c r="E43" s="557"/>
      <c r="F43" s="557"/>
      <c r="G43" s="252" t="s">
        <v>470</v>
      </c>
      <c r="H43" s="253">
        <v>0</v>
      </c>
      <c r="I43" s="253">
        <v>0</v>
      </c>
    </row>
    <row r="44" spans="1:9" s="249" customFormat="1" ht="38.25">
      <c r="A44" s="552"/>
      <c r="B44" s="570" t="s">
        <v>461</v>
      </c>
      <c r="C44" s="557"/>
      <c r="D44" s="557"/>
      <c r="E44" s="557"/>
      <c r="F44" s="557"/>
      <c r="G44" s="252" t="s">
        <v>228</v>
      </c>
      <c r="H44" s="253">
        <v>0</v>
      </c>
      <c r="I44" s="253">
        <v>0</v>
      </c>
    </row>
    <row r="45" spans="1:9" s="249" customFormat="1" ht="12.75">
      <c r="A45" s="552"/>
      <c r="B45" s="570"/>
      <c r="C45" s="557"/>
      <c r="D45" s="557"/>
      <c r="E45" s="557"/>
      <c r="F45" s="557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2"/>
      <c r="B46" s="254"/>
      <c r="C46" s="557"/>
      <c r="D46" s="557"/>
      <c r="E46" s="557"/>
      <c r="F46" s="557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2"/>
      <c r="B47" s="254"/>
      <c r="C47" s="557"/>
      <c r="D47" s="557"/>
      <c r="E47" s="557"/>
      <c r="F47" s="557"/>
      <c r="G47" s="252" t="s">
        <v>470</v>
      </c>
      <c r="H47" s="253">
        <v>0</v>
      </c>
      <c r="I47" s="253">
        <v>0</v>
      </c>
    </row>
    <row r="48" spans="1:9" s="249" customFormat="1" ht="38.25">
      <c r="A48" s="552"/>
      <c r="B48" s="254"/>
      <c r="C48" s="557"/>
      <c r="D48" s="557"/>
      <c r="E48" s="557"/>
      <c r="F48" s="557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53"/>
      <c r="B49" s="263"/>
      <c r="C49" s="558"/>
      <c r="D49" s="558"/>
      <c r="E49" s="558"/>
      <c r="F49" s="558"/>
      <c r="G49" s="256" t="s">
        <v>510</v>
      </c>
      <c r="H49" s="253">
        <v>0</v>
      </c>
      <c r="I49" s="253">
        <v>0</v>
      </c>
    </row>
    <row r="50" spans="1:9" s="249" customFormat="1" ht="12.75">
      <c r="A50" s="551">
        <v>5</v>
      </c>
      <c r="B50" s="554" t="s">
        <v>580</v>
      </c>
      <c r="C50" s="556" t="s">
        <v>458</v>
      </c>
      <c r="D50" s="559" t="s">
        <v>130</v>
      </c>
      <c r="E50" s="556">
        <v>801</v>
      </c>
      <c r="F50" s="556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2"/>
      <c r="B51" s="555"/>
      <c r="C51" s="557"/>
      <c r="D51" s="560"/>
      <c r="E51" s="557"/>
      <c r="F51" s="557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2"/>
      <c r="B52" s="555" t="s">
        <v>581</v>
      </c>
      <c r="C52" s="557"/>
      <c r="D52" s="560"/>
      <c r="E52" s="557"/>
      <c r="F52" s="557"/>
      <c r="G52" s="252" t="s">
        <v>226</v>
      </c>
      <c r="H52" s="253"/>
      <c r="I52" s="253"/>
    </row>
    <row r="53" spans="1:9" s="249" customFormat="1" ht="25.5">
      <c r="A53" s="552"/>
      <c r="B53" s="555"/>
      <c r="C53" s="557"/>
      <c r="D53" s="560"/>
      <c r="E53" s="557"/>
      <c r="F53" s="557"/>
      <c r="G53" s="252" t="s">
        <v>470</v>
      </c>
      <c r="H53" s="253">
        <v>0</v>
      </c>
      <c r="I53" s="253">
        <v>0</v>
      </c>
    </row>
    <row r="54" spans="1:9" s="249" customFormat="1" ht="38.25">
      <c r="A54" s="552"/>
      <c r="B54" s="555"/>
      <c r="C54" s="557"/>
      <c r="D54" s="560"/>
      <c r="E54" s="557"/>
      <c r="F54" s="557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2"/>
      <c r="B55" s="555"/>
      <c r="C55" s="557"/>
      <c r="D55" s="560"/>
      <c r="E55" s="557"/>
      <c r="F55" s="557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2"/>
      <c r="B56" s="555"/>
      <c r="C56" s="557"/>
      <c r="D56" s="560"/>
      <c r="E56" s="557"/>
      <c r="F56" s="557"/>
      <c r="G56" s="252" t="s">
        <v>226</v>
      </c>
      <c r="H56" s="253">
        <v>0</v>
      </c>
      <c r="I56" s="253">
        <v>0</v>
      </c>
    </row>
    <row r="57" spans="1:9" s="249" customFormat="1" ht="25.5">
      <c r="A57" s="552"/>
      <c r="B57" s="555"/>
      <c r="C57" s="557"/>
      <c r="D57" s="560"/>
      <c r="E57" s="557"/>
      <c r="F57" s="557"/>
      <c r="G57" s="252" t="s">
        <v>470</v>
      </c>
      <c r="H57" s="253">
        <v>0</v>
      </c>
      <c r="I57" s="253">
        <v>0</v>
      </c>
    </row>
    <row r="58" spans="1:9" s="249" customFormat="1" ht="38.25">
      <c r="A58" s="552"/>
      <c r="B58" s="555"/>
      <c r="C58" s="557"/>
      <c r="D58" s="560"/>
      <c r="E58" s="557"/>
      <c r="F58" s="557"/>
      <c r="G58" s="252" t="s">
        <v>228</v>
      </c>
      <c r="H58" s="253">
        <v>0</v>
      </c>
      <c r="I58" s="253">
        <v>0</v>
      </c>
    </row>
    <row r="59" spans="1:9" s="249" customFormat="1" ht="45">
      <c r="A59" s="553"/>
      <c r="B59" s="563"/>
      <c r="C59" s="558"/>
      <c r="D59" s="561"/>
      <c r="E59" s="558"/>
      <c r="F59" s="558"/>
      <c r="G59" s="256" t="s">
        <v>510</v>
      </c>
      <c r="H59" s="253">
        <v>0</v>
      </c>
      <c r="I59" s="253">
        <v>0</v>
      </c>
    </row>
    <row r="60" spans="1:9" s="249" customFormat="1" ht="12.75">
      <c r="A60" s="551">
        <v>6</v>
      </c>
      <c r="B60" s="554" t="s">
        <v>580</v>
      </c>
      <c r="C60" s="556">
        <v>2011</v>
      </c>
      <c r="D60" s="559" t="s">
        <v>734</v>
      </c>
      <c r="E60" s="556">
        <v>801</v>
      </c>
      <c r="F60" s="556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2"/>
      <c r="B61" s="555"/>
      <c r="C61" s="557"/>
      <c r="D61" s="560"/>
      <c r="E61" s="557"/>
      <c r="F61" s="557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2"/>
      <c r="B62" s="555" t="s">
        <v>735</v>
      </c>
      <c r="C62" s="557"/>
      <c r="D62" s="560"/>
      <c r="E62" s="557"/>
      <c r="F62" s="557"/>
      <c r="G62" s="252" t="s">
        <v>226</v>
      </c>
      <c r="H62" s="253"/>
      <c r="I62" s="253"/>
    </row>
    <row r="63" spans="1:9" s="249" customFormat="1" ht="25.5">
      <c r="A63" s="552"/>
      <c r="B63" s="555"/>
      <c r="C63" s="557"/>
      <c r="D63" s="560"/>
      <c r="E63" s="557"/>
      <c r="F63" s="557"/>
      <c r="G63" s="252" t="s">
        <v>470</v>
      </c>
      <c r="H63" s="253">
        <v>0</v>
      </c>
      <c r="I63" s="253">
        <v>0</v>
      </c>
    </row>
    <row r="64" spans="1:9" s="249" customFormat="1" ht="38.25">
      <c r="A64" s="552"/>
      <c r="B64" s="555"/>
      <c r="C64" s="557"/>
      <c r="D64" s="560"/>
      <c r="E64" s="557"/>
      <c r="F64" s="557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2"/>
      <c r="B65" s="555"/>
      <c r="C65" s="557"/>
      <c r="D65" s="560"/>
      <c r="E65" s="557"/>
      <c r="F65" s="557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2"/>
      <c r="B66" s="555"/>
      <c r="C66" s="557"/>
      <c r="D66" s="560"/>
      <c r="E66" s="557"/>
      <c r="F66" s="557"/>
      <c r="G66" s="252" t="s">
        <v>226</v>
      </c>
      <c r="H66" s="253">
        <v>0</v>
      </c>
      <c r="I66" s="253">
        <v>0</v>
      </c>
    </row>
    <row r="67" spans="1:9" s="249" customFormat="1" ht="25.5">
      <c r="A67" s="552"/>
      <c r="B67" s="555"/>
      <c r="C67" s="557"/>
      <c r="D67" s="560"/>
      <c r="E67" s="557"/>
      <c r="F67" s="557"/>
      <c r="G67" s="252" t="s">
        <v>470</v>
      </c>
      <c r="H67" s="253">
        <v>0</v>
      </c>
      <c r="I67" s="253">
        <v>0</v>
      </c>
    </row>
    <row r="68" spans="1:9" s="249" customFormat="1" ht="38.25">
      <c r="A68" s="552"/>
      <c r="B68" s="555"/>
      <c r="C68" s="557"/>
      <c r="D68" s="560"/>
      <c r="E68" s="557"/>
      <c r="F68" s="557"/>
      <c r="G68" s="252" t="s">
        <v>228</v>
      </c>
      <c r="H68" s="253">
        <v>0</v>
      </c>
      <c r="I68" s="253">
        <v>0</v>
      </c>
    </row>
    <row r="69" spans="1:9" s="249" customFormat="1" ht="45">
      <c r="A69" s="553"/>
      <c r="B69" s="563"/>
      <c r="C69" s="558"/>
      <c r="D69" s="561"/>
      <c r="E69" s="558"/>
      <c r="F69" s="558"/>
      <c r="G69" s="256" t="s">
        <v>510</v>
      </c>
      <c r="H69" s="253">
        <v>0</v>
      </c>
      <c r="I69" s="253">
        <v>0</v>
      </c>
    </row>
    <row r="70" spans="1:9" s="249" customFormat="1" ht="12.75">
      <c r="A70" s="551">
        <v>7</v>
      </c>
      <c r="B70" s="554" t="s">
        <v>580</v>
      </c>
      <c r="C70" s="556">
        <v>2011</v>
      </c>
      <c r="D70" s="559" t="s">
        <v>734</v>
      </c>
      <c r="E70" s="556">
        <v>801</v>
      </c>
      <c r="F70" s="556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2"/>
      <c r="B71" s="555"/>
      <c r="C71" s="557"/>
      <c r="D71" s="560"/>
      <c r="E71" s="557"/>
      <c r="F71" s="557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2"/>
      <c r="B72" s="568" t="s">
        <v>736</v>
      </c>
      <c r="C72" s="557"/>
      <c r="D72" s="560"/>
      <c r="E72" s="557"/>
      <c r="F72" s="557"/>
      <c r="G72" s="252" t="s">
        <v>226</v>
      </c>
      <c r="H72" s="253"/>
      <c r="I72" s="253"/>
    </row>
    <row r="73" spans="1:9" s="249" customFormat="1" ht="25.5">
      <c r="A73" s="552"/>
      <c r="B73" s="568"/>
      <c r="C73" s="557"/>
      <c r="D73" s="560"/>
      <c r="E73" s="557"/>
      <c r="F73" s="557"/>
      <c r="G73" s="252" t="s">
        <v>470</v>
      </c>
      <c r="H73" s="253">
        <v>0</v>
      </c>
      <c r="I73" s="253">
        <v>0</v>
      </c>
    </row>
    <row r="74" spans="1:9" s="249" customFormat="1" ht="38.25">
      <c r="A74" s="552"/>
      <c r="B74" s="568"/>
      <c r="C74" s="557"/>
      <c r="D74" s="560"/>
      <c r="E74" s="557"/>
      <c r="F74" s="557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2"/>
      <c r="B75" s="568"/>
      <c r="C75" s="557"/>
      <c r="D75" s="560"/>
      <c r="E75" s="557"/>
      <c r="F75" s="557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2"/>
      <c r="B76" s="568"/>
      <c r="C76" s="557"/>
      <c r="D76" s="560"/>
      <c r="E76" s="557"/>
      <c r="F76" s="557"/>
      <c r="G76" s="252" t="s">
        <v>226</v>
      </c>
      <c r="H76" s="253">
        <v>0</v>
      </c>
      <c r="I76" s="253">
        <v>0</v>
      </c>
    </row>
    <row r="77" spans="1:9" s="249" customFormat="1" ht="25.5">
      <c r="A77" s="552"/>
      <c r="B77" s="568"/>
      <c r="C77" s="557"/>
      <c r="D77" s="560"/>
      <c r="E77" s="557"/>
      <c r="F77" s="557"/>
      <c r="G77" s="252" t="s">
        <v>470</v>
      </c>
      <c r="H77" s="253">
        <v>0</v>
      </c>
      <c r="I77" s="253">
        <v>0</v>
      </c>
    </row>
    <row r="78" spans="1:9" s="249" customFormat="1" ht="38.25">
      <c r="A78" s="552"/>
      <c r="B78" s="568"/>
      <c r="C78" s="557"/>
      <c r="D78" s="560"/>
      <c r="E78" s="557"/>
      <c r="F78" s="557"/>
      <c r="G78" s="252" t="s">
        <v>228</v>
      </c>
      <c r="H78" s="253">
        <v>0</v>
      </c>
      <c r="I78" s="253">
        <v>0</v>
      </c>
    </row>
    <row r="79" spans="1:9" s="249" customFormat="1" ht="45">
      <c r="A79" s="553"/>
      <c r="B79" s="569"/>
      <c r="C79" s="558"/>
      <c r="D79" s="561"/>
      <c r="E79" s="558"/>
      <c r="F79" s="558"/>
      <c r="G79" s="256" t="s">
        <v>510</v>
      </c>
      <c r="H79" s="253">
        <v>0</v>
      </c>
      <c r="I79" s="253">
        <v>0</v>
      </c>
    </row>
    <row r="80" spans="1:9" s="249" customFormat="1" ht="25.5">
      <c r="A80" s="551">
        <v>8</v>
      </c>
      <c r="B80" s="246" t="s">
        <v>582</v>
      </c>
      <c r="C80" s="556" t="s">
        <v>112</v>
      </c>
      <c r="D80" s="556" t="s">
        <v>154</v>
      </c>
      <c r="E80" s="556">
        <v>853</v>
      </c>
      <c r="F80" s="556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2"/>
      <c r="B81" s="562" t="s">
        <v>583</v>
      </c>
      <c r="C81" s="557"/>
      <c r="D81" s="557"/>
      <c r="E81" s="557"/>
      <c r="F81" s="557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2"/>
      <c r="B82" s="562"/>
      <c r="C82" s="557"/>
      <c r="D82" s="557"/>
      <c r="E82" s="557"/>
      <c r="F82" s="557"/>
      <c r="G82" s="252" t="s">
        <v>226</v>
      </c>
      <c r="H82" s="253">
        <v>12000</v>
      </c>
      <c r="I82" s="253">
        <v>6000</v>
      </c>
    </row>
    <row r="83" spans="1:9" s="249" customFormat="1" ht="38.25">
      <c r="A83" s="552"/>
      <c r="B83" s="254" t="s">
        <v>584</v>
      </c>
      <c r="C83" s="557"/>
      <c r="D83" s="557"/>
      <c r="E83" s="557"/>
      <c r="F83" s="557"/>
      <c r="G83" s="252" t="s">
        <v>470</v>
      </c>
      <c r="H83" s="253">
        <v>4247</v>
      </c>
      <c r="I83" s="253">
        <v>1415</v>
      </c>
    </row>
    <row r="84" spans="1:9" s="249" customFormat="1" ht="38.25">
      <c r="A84" s="552"/>
      <c r="B84" s="555" t="s">
        <v>585</v>
      </c>
      <c r="C84" s="557"/>
      <c r="D84" s="557"/>
      <c r="E84" s="557"/>
      <c r="F84" s="557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2"/>
      <c r="B85" s="555"/>
      <c r="C85" s="557"/>
      <c r="D85" s="557"/>
      <c r="E85" s="557"/>
      <c r="F85" s="557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2"/>
      <c r="B86" s="555"/>
      <c r="C86" s="557"/>
      <c r="D86" s="557"/>
      <c r="E86" s="557"/>
      <c r="F86" s="557"/>
      <c r="G86" s="252" t="s">
        <v>226</v>
      </c>
      <c r="H86" s="253">
        <v>0</v>
      </c>
      <c r="I86" s="253">
        <v>0</v>
      </c>
    </row>
    <row r="87" spans="1:9" s="249" customFormat="1" ht="25.5">
      <c r="A87" s="552"/>
      <c r="B87" s="555"/>
      <c r="C87" s="557"/>
      <c r="D87" s="557"/>
      <c r="E87" s="557"/>
      <c r="F87" s="557"/>
      <c r="G87" s="252" t="s">
        <v>470</v>
      </c>
      <c r="H87" s="253">
        <v>0</v>
      </c>
      <c r="I87" s="253">
        <v>0</v>
      </c>
    </row>
    <row r="88" spans="1:9" s="249" customFormat="1" ht="38.25">
      <c r="A88" s="552"/>
      <c r="B88" s="555"/>
      <c r="C88" s="557"/>
      <c r="D88" s="557"/>
      <c r="E88" s="557"/>
      <c r="F88" s="557"/>
      <c r="G88" s="252" t="s">
        <v>228</v>
      </c>
      <c r="H88" s="253">
        <v>0</v>
      </c>
      <c r="I88" s="253">
        <v>0</v>
      </c>
    </row>
    <row r="89" spans="1:9" s="249" customFormat="1" ht="45">
      <c r="A89" s="553"/>
      <c r="B89" s="563"/>
      <c r="C89" s="558"/>
      <c r="D89" s="558"/>
      <c r="E89" s="558"/>
      <c r="F89" s="558"/>
      <c r="G89" s="256" t="s">
        <v>510</v>
      </c>
      <c r="H89" s="253">
        <v>0</v>
      </c>
      <c r="I89" s="253">
        <v>0</v>
      </c>
    </row>
    <row r="90" spans="1:9" ht="25.5">
      <c r="A90" s="579">
        <v>9</v>
      </c>
      <c r="B90" s="204" t="s">
        <v>582</v>
      </c>
      <c r="C90" s="572" t="s">
        <v>458</v>
      </c>
      <c r="D90" s="572" t="s">
        <v>469</v>
      </c>
      <c r="E90" s="572">
        <v>853</v>
      </c>
      <c r="F90" s="572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80"/>
      <c r="B91" s="582" t="s">
        <v>586</v>
      </c>
      <c r="C91" s="573"/>
      <c r="D91" s="573"/>
      <c r="E91" s="573"/>
      <c r="F91" s="573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80"/>
      <c r="B92" s="582"/>
      <c r="C92" s="573"/>
      <c r="D92" s="573"/>
      <c r="E92" s="573"/>
      <c r="F92" s="573"/>
      <c r="G92" s="202" t="s">
        <v>226</v>
      </c>
      <c r="H92" s="203">
        <v>14440</v>
      </c>
      <c r="I92" s="203">
        <v>14440</v>
      </c>
    </row>
    <row r="93" spans="1:9" ht="25.5">
      <c r="A93" s="580"/>
      <c r="B93" s="583" t="s">
        <v>587</v>
      </c>
      <c r="C93" s="573"/>
      <c r="D93" s="573"/>
      <c r="E93" s="573"/>
      <c r="F93" s="573"/>
      <c r="G93" s="202" t="s">
        <v>470</v>
      </c>
      <c r="H93" s="203">
        <v>0</v>
      </c>
      <c r="I93" s="203">
        <v>0</v>
      </c>
    </row>
    <row r="94" spans="1:9" ht="38.25">
      <c r="A94" s="580"/>
      <c r="B94" s="583"/>
      <c r="C94" s="573"/>
      <c r="D94" s="573"/>
      <c r="E94" s="573"/>
      <c r="F94" s="573"/>
      <c r="G94" s="202" t="s">
        <v>228</v>
      </c>
      <c r="H94" s="203">
        <v>235944</v>
      </c>
      <c r="I94" s="203">
        <v>18709</v>
      </c>
    </row>
    <row r="95" spans="1:9" ht="12.75">
      <c r="A95" s="580"/>
      <c r="B95" s="205" t="s">
        <v>588</v>
      </c>
      <c r="C95" s="573"/>
      <c r="D95" s="573"/>
      <c r="E95" s="573"/>
      <c r="F95" s="573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80"/>
      <c r="B96" s="205"/>
      <c r="C96" s="573"/>
      <c r="D96" s="573"/>
      <c r="E96" s="573"/>
      <c r="F96" s="573"/>
      <c r="G96" s="202" t="s">
        <v>226</v>
      </c>
      <c r="H96" s="203">
        <v>0</v>
      </c>
      <c r="I96" s="203">
        <v>0</v>
      </c>
    </row>
    <row r="97" spans="1:9" ht="25.5">
      <c r="A97" s="580"/>
      <c r="B97" s="205"/>
      <c r="C97" s="573"/>
      <c r="D97" s="573"/>
      <c r="E97" s="573"/>
      <c r="F97" s="573"/>
      <c r="G97" s="202" t="s">
        <v>470</v>
      </c>
      <c r="H97" s="203">
        <v>0</v>
      </c>
      <c r="I97" s="203">
        <v>0</v>
      </c>
    </row>
    <row r="98" spans="1:9" ht="38.25">
      <c r="A98" s="580"/>
      <c r="B98" s="205"/>
      <c r="C98" s="573"/>
      <c r="D98" s="573"/>
      <c r="E98" s="573"/>
      <c r="F98" s="573"/>
      <c r="G98" s="202" t="s">
        <v>228</v>
      </c>
      <c r="H98" s="203">
        <v>0</v>
      </c>
      <c r="I98" s="203">
        <v>0</v>
      </c>
    </row>
    <row r="99" spans="1:9" ht="45">
      <c r="A99" s="581"/>
      <c r="B99" s="205"/>
      <c r="C99" s="573"/>
      <c r="D99" s="577"/>
      <c r="E99" s="577"/>
      <c r="F99" s="577"/>
      <c r="G99" s="210" t="s">
        <v>510</v>
      </c>
      <c r="H99" s="203">
        <v>0</v>
      </c>
      <c r="I99" s="203">
        <v>0</v>
      </c>
    </row>
    <row r="100" spans="1:9" s="249" customFormat="1" ht="25.5">
      <c r="A100" s="551">
        <v>10</v>
      </c>
      <c r="B100" s="246" t="s">
        <v>582</v>
      </c>
      <c r="C100" s="556" t="s">
        <v>543</v>
      </c>
      <c r="D100" s="556" t="s">
        <v>469</v>
      </c>
      <c r="E100" s="556">
        <v>853</v>
      </c>
      <c r="F100" s="556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2"/>
      <c r="B101" s="562" t="s">
        <v>589</v>
      </c>
      <c r="C101" s="557"/>
      <c r="D101" s="557"/>
      <c r="E101" s="557"/>
      <c r="F101" s="557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2"/>
      <c r="B102" s="562"/>
      <c r="C102" s="557"/>
      <c r="D102" s="557"/>
      <c r="E102" s="557"/>
      <c r="F102" s="557"/>
      <c r="G102" s="252" t="s">
        <v>226</v>
      </c>
      <c r="H102" s="253">
        <v>0</v>
      </c>
      <c r="I102" s="253">
        <v>0</v>
      </c>
    </row>
    <row r="103" spans="1:9" s="249" customFormat="1" ht="25.5">
      <c r="A103" s="552"/>
      <c r="B103" s="555" t="s">
        <v>590</v>
      </c>
      <c r="C103" s="557"/>
      <c r="D103" s="557"/>
      <c r="E103" s="557"/>
      <c r="F103" s="557"/>
      <c r="G103" s="252" t="s">
        <v>470</v>
      </c>
      <c r="H103" s="253">
        <v>0</v>
      </c>
      <c r="I103" s="255">
        <v>0</v>
      </c>
    </row>
    <row r="104" spans="1:9" s="249" customFormat="1" ht="38.25">
      <c r="A104" s="552"/>
      <c r="B104" s="555"/>
      <c r="C104" s="557"/>
      <c r="D104" s="557"/>
      <c r="E104" s="557"/>
      <c r="F104" s="557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2"/>
      <c r="B105" s="555" t="s">
        <v>591</v>
      </c>
      <c r="C105" s="557"/>
      <c r="D105" s="557"/>
      <c r="E105" s="557"/>
      <c r="F105" s="557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2"/>
      <c r="B106" s="555"/>
      <c r="C106" s="557"/>
      <c r="D106" s="557"/>
      <c r="E106" s="557"/>
      <c r="F106" s="557"/>
      <c r="G106" s="252" t="s">
        <v>226</v>
      </c>
      <c r="H106" s="253">
        <v>0</v>
      </c>
      <c r="I106" s="253">
        <v>0</v>
      </c>
    </row>
    <row r="107" spans="1:9" s="249" customFormat="1" ht="25.5">
      <c r="A107" s="552"/>
      <c r="B107" s="555"/>
      <c r="C107" s="557"/>
      <c r="D107" s="557"/>
      <c r="E107" s="557"/>
      <c r="F107" s="557"/>
      <c r="G107" s="252" t="s">
        <v>470</v>
      </c>
      <c r="H107" s="253">
        <v>0</v>
      </c>
      <c r="I107" s="253">
        <v>0</v>
      </c>
    </row>
    <row r="108" spans="1:9" s="249" customFormat="1" ht="38.25">
      <c r="A108" s="552"/>
      <c r="B108" s="555"/>
      <c r="C108" s="557"/>
      <c r="D108" s="557"/>
      <c r="E108" s="557"/>
      <c r="F108" s="557"/>
      <c r="G108" s="252" t="s">
        <v>228</v>
      </c>
      <c r="H108" s="253">
        <v>0</v>
      </c>
      <c r="I108" s="253">
        <v>0</v>
      </c>
    </row>
    <row r="109" spans="1:9" s="249" customFormat="1" ht="45">
      <c r="A109" s="552"/>
      <c r="B109" s="555"/>
      <c r="C109" s="557"/>
      <c r="D109" s="557"/>
      <c r="E109" s="557"/>
      <c r="F109" s="557"/>
      <c r="G109" s="256" t="s">
        <v>510</v>
      </c>
      <c r="H109" s="253">
        <v>0</v>
      </c>
      <c r="I109" s="253">
        <v>0</v>
      </c>
    </row>
    <row r="110" spans="1:9" s="249" customFormat="1" ht="25.5">
      <c r="A110" s="551">
        <v>11</v>
      </c>
      <c r="B110" s="246" t="s">
        <v>582</v>
      </c>
      <c r="C110" s="556" t="s">
        <v>760</v>
      </c>
      <c r="D110" s="556" t="s">
        <v>469</v>
      </c>
      <c r="E110" s="556">
        <v>853</v>
      </c>
      <c r="F110" s="556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2"/>
      <c r="B111" s="562" t="s">
        <v>589</v>
      </c>
      <c r="C111" s="557"/>
      <c r="D111" s="557"/>
      <c r="E111" s="557"/>
      <c r="F111" s="557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2"/>
      <c r="B112" s="562"/>
      <c r="C112" s="557"/>
      <c r="D112" s="557"/>
      <c r="E112" s="557"/>
      <c r="F112" s="557"/>
      <c r="G112" s="252" t="s">
        <v>226</v>
      </c>
      <c r="H112" s="253">
        <v>0</v>
      </c>
      <c r="I112" s="253">
        <v>0</v>
      </c>
    </row>
    <row r="113" spans="1:9" s="249" customFormat="1" ht="25.5">
      <c r="A113" s="552"/>
      <c r="B113" s="555" t="s">
        <v>758</v>
      </c>
      <c r="C113" s="557"/>
      <c r="D113" s="557"/>
      <c r="E113" s="557"/>
      <c r="F113" s="557"/>
      <c r="G113" s="252" t="s">
        <v>470</v>
      </c>
      <c r="H113" s="253">
        <v>0</v>
      </c>
      <c r="I113" s="255">
        <v>0</v>
      </c>
    </row>
    <row r="114" spans="1:9" s="249" customFormat="1" ht="38.25">
      <c r="A114" s="552"/>
      <c r="B114" s="555"/>
      <c r="C114" s="557"/>
      <c r="D114" s="557"/>
      <c r="E114" s="557"/>
      <c r="F114" s="557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2"/>
      <c r="B115" s="555" t="s">
        <v>759</v>
      </c>
      <c r="C115" s="557"/>
      <c r="D115" s="557"/>
      <c r="E115" s="557"/>
      <c r="F115" s="557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2"/>
      <c r="B116" s="555"/>
      <c r="C116" s="557"/>
      <c r="D116" s="557"/>
      <c r="E116" s="557"/>
      <c r="F116" s="557"/>
      <c r="G116" s="252" t="s">
        <v>226</v>
      </c>
      <c r="H116" s="253">
        <v>0</v>
      </c>
      <c r="I116" s="253">
        <v>0</v>
      </c>
    </row>
    <row r="117" spans="1:9" s="249" customFormat="1" ht="25.5">
      <c r="A117" s="552"/>
      <c r="B117" s="555"/>
      <c r="C117" s="557"/>
      <c r="D117" s="557"/>
      <c r="E117" s="557"/>
      <c r="F117" s="557"/>
      <c r="G117" s="252" t="s">
        <v>470</v>
      </c>
      <c r="H117" s="253">
        <v>0</v>
      </c>
      <c r="I117" s="253">
        <v>0</v>
      </c>
    </row>
    <row r="118" spans="1:9" s="249" customFormat="1" ht="38.25">
      <c r="A118" s="552"/>
      <c r="B118" s="555"/>
      <c r="C118" s="557"/>
      <c r="D118" s="557"/>
      <c r="E118" s="557"/>
      <c r="F118" s="557"/>
      <c r="G118" s="252" t="s">
        <v>228</v>
      </c>
      <c r="H118" s="253">
        <v>0</v>
      </c>
      <c r="I118" s="253">
        <v>0</v>
      </c>
    </row>
    <row r="119" spans="1:9" s="249" customFormat="1" ht="45">
      <c r="A119" s="552"/>
      <c r="B119" s="555"/>
      <c r="C119" s="557"/>
      <c r="D119" s="557"/>
      <c r="E119" s="557"/>
      <c r="F119" s="557"/>
      <c r="G119" s="256" t="s">
        <v>510</v>
      </c>
      <c r="H119" s="253">
        <v>0</v>
      </c>
      <c r="I119" s="253">
        <v>0</v>
      </c>
    </row>
    <row r="120" spans="1:9" s="249" customFormat="1" ht="25.5">
      <c r="A120" s="551">
        <v>12</v>
      </c>
      <c r="B120" s="246" t="s">
        <v>582</v>
      </c>
      <c r="C120" s="556" t="s">
        <v>112</v>
      </c>
      <c r="D120" s="559" t="s">
        <v>544</v>
      </c>
      <c r="E120" s="556">
        <v>853</v>
      </c>
      <c r="F120" s="556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2"/>
      <c r="B121" s="562" t="s">
        <v>583</v>
      </c>
      <c r="C121" s="557"/>
      <c r="D121" s="560"/>
      <c r="E121" s="557"/>
      <c r="F121" s="557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2"/>
      <c r="B122" s="562"/>
      <c r="C122" s="557"/>
      <c r="D122" s="560"/>
      <c r="E122" s="557"/>
      <c r="F122" s="557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2"/>
      <c r="B123" s="555" t="s">
        <v>584</v>
      </c>
      <c r="C123" s="557"/>
      <c r="D123" s="560"/>
      <c r="E123" s="557"/>
      <c r="F123" s="557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2"/>
      <c r="B124" s="555"/>
      <c r="C124" s="557"/>
      <c r="D124" s="560"/>
      <c r="E124" s="557"/>
      <c r="F124" s="557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2"/>
      <c r="B125" s="555" t="s">
        <v>592</v>
      </c>
      <c r="C125" s="557"/>
      <c r="D125" s="560"/>
      <c r="E125" s="557"/>
      <c r="F125" s="557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2"/>
      <c r="B126" s="555"/>
      <c r="C126" s="557"/>
      <c r="D126" s="560"/>
      <c r="E126" s="557"/>
      <c r="F126" s="557"/>
      <c r="G126" s="252" t="s">
        <v>226</v>
      </c>
      <c r="H126" s="253">
        <v>0</v>
      </c>
      <c r="I126" s="253">
        <v>0</v>
      </c>
    </row>
    <row r="127" spans="1:9" s="249" customFormat="1" ht="25.5">
      <c r="A127" s="552"/>
      <c r="B127" s="555"/>
      <c r="C127" s="557"/>
      <c r="D127" s="560"/>
      <c r="E127" s="557"/>
      <c r="F127" s="557"/>
      <c r="G127" s="252" t="s">
        <v>470</v>
      </c>
      <c r="H127" s="253">
        <v>0</v>
      </c>
      <c r="I127" s="253">
        <v>0</v>
      </c>
    </row>
    <row r="128" spans="1:9" s="249" customFormat="1" ht="38.25">
      <c r="A128" s="552"/>
      <c r="B128" s="555"/>
      <c r="C128" s="557"/>
      <c r="D128" s="560"/>
      <c r="E128" s="557"/>
      <c r="F128" s="557"/>
      <c r="G128" s="252" t="s">
        <v>228</v>
      </c>
      <c r="H128" s="253">
        <v>0</v>
      </c>
      <c r="I128" s="253">
        <v>0</v>
      </c>
    </row>
    <row r="129" spans="1:9" s="249" customFormat="1" ht="45">
      <c r="A129" s="552"/>
      <c r="B129" s="555"/>
      <c r="C129" s="557"/>
      <c r="D129" s="560"/>
      <c r="E129" s="557"/>
      <c r="F129" s="557"/>
      <c r="G129" s="256" t="s">
        <v>510</v>
      </c>
      <c r="H129" s="253">
        <v>0</v>
      </c>
      <c r="I129" s="253">
        <v>0</v>
      </c>
    </row>
    <row r="130" spans="1:9" s="249" customFormat="1" ht="25.5">
      <c r="A130" s="551">
        <v>13</v>
      </c>
      <c r="B130" s="246" t="s">
        <v>582</v>
      </c>
      <c r="C130" s="556" t="s">
        <v>545</v>
      </c>
      <c r="D130" s="556" t="s">
        <v>546</v>
      </c>
      <c r="E130" s="556">
        <v>853</v>
      </c>
      <c r="F130" s="556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2"/>
      <c r="B131" s="562" t="s">
        <v>583</v>
      </c>
      <c r="C131" s="557"/>
      <c r="D131" s="557"/>
      <c r="E131" s="557"/>
      <c r="F131" s="557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2"/>
      <c r="B132" s="562"/>
      <c r="C132" s="557"/>
      <c r="D132" s="557"/>
      <c r="E132" s="557"/>
      <c r="F132" s="557"/>
      <c r="G132" s="252" t="s">
        <v>226</v>
      </c>
      <c r="H132" s="253">
        <v>0</v>
      </c>
      <c r="I132" s="253">
        <v>0</v>
      </c>
    </row>
    <row r="133" spans="1:9" s="249" customFormat="1" ht="25.5">
      <c r="A133" s="552"/>
      <c r="B133" s="555" t="s">
        <v>593</v>
      </c>
      <c r="C133" s="557"/>
      <c r="D133" s="557"/>
      <c r="E133" s="557"/>
      <c r="F133" s="557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2"/>
      <c r="B134" s="555"/>
      <c r="C134" s="557"/>
      <c r="D134" s="557"/>
      <c r="E134" s="557"/>
      <c r="F134" s="557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2"/>
      <c r="B135" s="555" t="s">
        <v>594</v>
      </c>
      <c r="C135" s="557"/>
      <c r="D135" s="557"/>
      <c r="E135" s="557"/>
      <c r="F135" s="557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2"/>
      <c r="B136" s="555"/>
      <c r="C136" s="557"/>
      <c r="D136" s="557"/>
      <c r="E136" s="557"/>
      <c r="F136" s="557"/>
      <c r="G136" s="252" t="s">
        <v>226</v>
      </c>
      <c r="H136" s="253">
        <v>0</v>
      </c>
      <c r="I136" s="253">
        <v>0</v>
      </c>
    </row>
    <row r="137" spans="1:9" s="249" customFormat="1" ht="25.5">
      <c r="A137" s="552"/>
      <c r="B137" s="555"/>
      <c r="C137" s="557"/>
      <c r="D137" s="557"/>
      <c r="E137" s="557"/>
      <c r="F137" s="557"/>
      <c r="G137" s="252" t="s">
        <v>470</v>
      </c>
      <c r="H137" s="253">
        <v>1455</v>
      </c>
      <c r="I137" s="253"/>
    </row>
    <row r="138" spans="1:9" s="249" customFormat="1" ht="38.25">
      <c r="A138" s="552"/>
      <c r="B138" s="555"/>
      <c r="C138" s="557"/>
      <c r="D138" s="557"/>
      <c r="E138" s="557"/>
      <c r="F138" s="557"/>
      <c r="G138" s="252" t="s">
        <v>228</v>
      </c>
      <c r="H138" s="253">
        <v>8246</v>
      </c>
      <c r="I138" s="253">
        <v>0</v>
      </c>
    </row>
    <row r="139" spans="1:9" s="249" customFormat="1" ht="45">
      <c r="A139" s="552"/>
      <c r="B139" s="555"/>
      <c r="C139" s="557"/>
      <c r="D139" s="557"/>
      <c r="E139" s="557"/>
      <c r="F139" s="557"/>
      <c r="G139" s="256" t="s">
        <v>510</v>
      </c>
      <c r="H139" s="253">
        <v>0</v>
      </c>
      <c r="I139" s="253">
        <v>0</v>
      </c>
    </row>
    <row r="140" spans="1:9" s="249" customFormat="1" ht="25.5">
      <c r="A140" s="551">
        <v>14</v>
      </c>
      <c r="B140" s="246" t="s">
        <v>582</v>
      </c>
      <c r="C140" s="556">
        <v>2011</v>
      </c>
      <c r="D140" s="556" t="s">
        <v>746</v>
      </c>
      <c r="E140" s="556">
        <v>853</v>
      </c>
      <c r="F140" s="556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2"/>
      <c r="B141" s="562" t="s">
        <v>743</v>
      </c>
      <c r="C141" s="557"/>
      <c r="D141" s="557"/>
      <c r="E141" s="557"/>
      <c r="F141" s="557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2"/>
      <c r="B142" s="562"/>
      <c r="C142" s="557"/>
      <c r="D142" s="557"/>
      <c r="E142" s="557"/>
      <c r="F142" s="557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2"/>
      <c r="B143" s="555" t="s">
        <v>744</v>
      </c>
      <c r="C143" s="557"/>
      <c r="D143" s="557"/>
      <c r="E143" s="557"/>
      <c r="F143" s="557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2"/>
      <c r="B144" s="555"/>
      <c r="C144" s="557"/>
      <c r="D144" s="557"/>
      <c r="E144" s="557"/>
      <c r="F144" s="557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2"/>
      <c r="B145" s="555" t="s">
        <v>745</v>
      </c>
      <c r="C145" s="557"/>
      <c r="D145" s="557"/>
      <c r="E145" s="557"/>
      <c r="F145" s="557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2"/>
      <c r="B146" s="555"/>
      <c r="C146" s="557"/>
      <c r="D146" s="557"/>
      <c r="E146" s="557"/>
      <c r="F146" s="557"/>
      <c r="G146" s="252" t="s">
        <v>226</v>
      </c>
      <c r="H146" s="253">
        <v>0</v>
      </c>
      <c r="I146" s="253">
        <v>0</v>
      </c>
    </row>
    <row r="147" spans="1:9" s="249" customFormat="1" ht="25.5">
      <c r="A147" s="552"/>
      <c r="B147" s="555"/>
      <c r="C147" s="557"/>
      <c r="D147" s="557"/>
      <c r="E147" s="557"/>
      <c r="F147" s="557"/>
      <c r="G147" s="252" t="s">
        <v>470</v>
      </c>
      <c r="H147" s="253">
        <v>0</v>
      </c>
      <c r="I147" s="253"/>
    </row>
    <row r="148" spans="1:9" s="249" customFormat="1" ht="38.25">
      <c r="A148" s="552"/>
      <c r="B148" s="555"/>
      <c r="C148" s="557"/>
      <c r="D148" s="557"/>
      <c r="E148" s="557"/>
      <c r="F148" s="557"/>
      <c r="G148" s="252" t="s">
        <v>228</v>
      </c>
      <c r="H148" s="253">
        <v>0</v>
      </c>
      <c r="I148" s="253">
        <v>0</v>
      </c>
    </row>
    <row r="149" spans="1:9" s="249" customFormat="1" ht="45">
      <c r="A149" s="552"/>
      <c r="B149" s="555"/>
      <c r="C149" s="557"/>
      <c r="D149" s="557"/>
      <c r="E149" s="557"/>
      <c r="F149" s="557"/>
      <c r="G149" s="256" t="s">
        <v>510</v>
      </c>
      <c r="H149" s="253">
        <v>0</v>
      </c>
      <c r="I149" s="253">
        <v>0</v>
      </c>
    </row>
    <row r="150" spans="1:9" s="249" customFormat="1" ht="25.5">
      <c r="A150" s="551">
        <v>15</v>
      </c>
      <c r="B150" s="246" t="s">
        <v>582</v>
      </c>
      <c r="C150" s="556" t="s">
        <v>824</v>
      </c>
      <c r="D150" s="556" t="s">
        <v>544</v>
      </c>
      <c r="E150" s="556">
        <v>853</v>
      </c>
      <c r="F150" s="556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2"/>
      <c r="B151" s="562" t="s">
        <v>583</v>
      </c>
      <c r="C151" s="557"/>
      <c r="D151" s="557"/>
      <c r="E151" s="557"/>
      <c r="F151" s="557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2"/>
      <c r="B152" s="562"/>
      <c r="C152" s="557"/>
      <c r="D152" s="557"/>
      <c r="E152" s="557"/>
      <c r="F152" s="557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2"/>
      <c r="B153" s="555" t="s">
        <v>584</v>
      </c>
      <c r="C153" s="557"/>
      <c r="D153" s="557"/>
      <c r="E153" s="557"/>
      <c r="F153" s="557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2"/>
      <c r="B154" s="555"/>
      <c r="C154" s="557"/>
      <c r="D154" s="557"/>
      <c r="E154" s="557"/>
      <c r="F154" s="557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2"/>
      <c r="B155" s="555" t="s">
        <v>823</v>
      </c>
      <c r="C155" s="557"/>
      <c r="D155" s="557"/>
      <c r="E155" s="557"/>
      <c r="F155" s="557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2"/>
      <c r="B156" s="555"/>
      <c r="C156" s="557"/>
      <c r="D156" s="557"/>
      <c r="E156" s="557"/>
      <c r="F156" s="557"/>
      <c r="G156" s="252" t="s">
        <v>226</v>
      </c>
      <c r="H156" s="253">
        <v>0</v>
      </c>
      <c r="I156" s="253">
        <v>0</v>
      </c>
    </row>
    <row r="157" spans="1:9" s="249" customFormat="1" ht="25.5">
      <c r="A157" s="552"/>
      <c r="B157" s="555"/>
      <c r="C157" s="557"/>
      <c r="D157" s="557"/>
      <c r="E157" s="557"/>
      <c r="F157" s="557"/>
      <c r="G157" s="252" t="s">
        <v>470</v>
      </c>
      <c r="H157" s="253">
        <v>0</v>
      </c>
      <c r="I157" s="253"/>
    </row>
    <row r="158" spans="1:9" s="249" customFormat="1" ht="38.25">
      <c r="A158" s="552"/>
      <c r="B158" s="555"/>
      <c r="C158" s="557"/>
      <c r="D158" s="557"/>
      <c r="E158" s="557"/>
      <c r="F158" s="557"/>
      <c r="G158" s="252" t="s">
        <v>228</v>
      </c>
      <c r="H158" s="253">
        <v>0</v>
      </c>
      <c r="I158" s="253">
        <v>0</v>
      </c>
    </row>
    <row r="159" spans="1:9" s="249" customFormat="1" ht="45">
      <c r="A159" s="552"/>
      <c r="B159" s="555"/>
      <c r="C159" s="557"/>
      <c r="D159" s="557"/>
      <c r="E159" s="557"/>
      <c r="F159" s="557"/>
      <c r="G159" s="256" t="s">
        <v>510</v>
      </c>
      <c r="H159" s="253">
        <v>0</v>
      </c>
      <c r="I159" s="253">
        <v>0</v>
      </c>
    </row>
    <row r="160" spans="1:13" ht="18.75" customHeight="1">
      <c r="A160" s="584"/>
      <c r="B160" s="586" t="s">
        <v>512</v>
      </c>
      <c r="C160" s="586"/>
      <c r="D160" s="586"/>
      <c r="E160" s="586"/>
      <c r="F160" s="586"/>
      <c r="G160" s="586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84"/>
      <c r="B161" s="578" t="s">
        <v>513</v>
      </c>
      <c r="C161" s="578"/>
      <c r="D161" s="578"/>
      <c r="E161" s="578"/>
      <c r="F161" s="578"/>
      <c r="G161" s="578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84"/>
      <c r="B162" s="574" t="s">
        <v>226</v>
      </c>
      <c r="C162" s="574"/>
      <c r="D162" s="574"/>
      <c r="E162" s="574"/>
      <c r="F162" s="574"/>
      <c r="G162" s="574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84"/>
      <c r="B163" s="574" t="s">
        <v>227</v>
      </c>
      <c r="C163" s="574"/>
      <c r="D163" s="574"/>
      <c r="E163" s="574"/>
      <c r="F163" s="574"/>
      <c r="G163" s="574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84"/>
      <c r="B164" s="571" t="s">
        <v>228</v>
      </c>
      <c r="C164" s="571"/>
      <c r="D164" s="571"/>
      <c r="E164" s="571"/>
      <c r="F164" s="571"/>
      <c r="G164" s="571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84"/>
      <c r="B165" s="576"/>
      <c r="C165" s="576"/>
      <c r="D165" s="576"/>
      <c r="E165" s="576"/>
      <c r="F165" s="576"/>
      <c r="G165" s="576"/>
      <c r="H165" s="208"/>
      <c r="I165" s="208"/>
    </row>
    <row r="166" spans="1:13" ht="12.75" customHeight="1">
      <c r="A166" s="584"/>
      <c r="B166" s="578" t="s">
        <v>514</v>
      </c>
      <c r="C166" s="578"/>
      <c r="D166" s="578"/>
      <c r="E166" s="578"/>
      <c r="F166" s="578"/>
      <c r="G166" s="578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84"/>
      <c r="B167" s="574" t="s">
        <v>226</v>
      </c>
      <c r="C167" s="574"/>
      <c r="D167" s="574"/>
      <c r="E167" s="574"/>
      <c r="F167" s="574"/>
      <c r="G167" s="574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84"/>
      <c r="B168" s="574" t="s">
        <v>227</v>
      </c>
      <c r="C168" s="574"/>
      <c r="D168" s="574"/>
      <c r="E168" s="574"/>
      <c r="F168" s="574"/>
      <c r="G168" s="574"/>
      <c r="H168" s="208">
        <f t="shared" si="1"/>
        <v>1455</v>
      </c>
      <c r="I168" s="208">
        <f t="shared" si="1"/>
        <v>0</v>
      </c>
    </row>
    <row r="169" spans="1:13" ht="17.25" customHeight="1">
      <c r="A169" s="584"/>
      <c r="B169" s="571" t="s">
        <v>228</v>
      </c>
      <c r="C169" s="571"/>
      <c r="D169" s="571"/>
      <c r="E169" s="571"/>
      <c r="F169" s="571"/>
      <c r="G169" s="571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84"/>
      <c r="B170" s="576" t="s">
        <v>510</v>
      </c>
      <c r="C170" s="576"/>
      <c r="D170" s="576"/>
      <c r="E170" s="576"/>
      <c r="F170" s="576"/>
      <c r="G170" s="576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140:A149"/>
    <mergeCell ref="C140:C149"/>
    <mergeCell ref="D140:D149"/>
    <mergeCell ref="E140:E149"/>
    <mergeCell ref="F140:F149"/>
    <mergeCell ref="B141:B142"/>
    <mergeCell ref="B143:B144"/>
    <mergeCell ref="B145:B149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23:B124"/>
    <mergeCell ref="B155:B159"/>
    <mergeCell ref="E150:E159"/>
    <mergeCell ref="E80:E89"/>
    <mergeCell ref="D60:D69"/>
    <mergeCell ref="E60:E6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40:A49"/>
    <mergeCell ref="F20:F29"/>
    <mergeCell ref="D40:D49"/>
    <mergeCell ref="E40:E49"/>
    <mergeCell ref="F40:F49"/>
    <mergeCell ref="A20:A29"/>
    <mergeCell ref="I8:I9"/>
    <mergeCell ref="F8:F9"/>
    <mergeCell ref="E8:E9"/>
    <mergeCell ref="D20:D29"/>
    <mergeCell ref="E20:E29"/>
    <mergeCell ref="F30:F39"/>
    <mergeCell ref="G8:H8"/>
    <mergeCell ref="D8:D9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751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80" t="s">
        <v>830</v>
      </c>
      <c r="P2" s="380"/>
      <c r="Q2" s="380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80" t="s">
        <v>750</v>
      </c>
      <c r="P3" s="380"/>
      <c r="Q3" s="380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831</v>
      </c>
      <c r="P4" s="363"/>
      <c r="Q4" s="363"/>
    </row>
    <row r="5" ht="40.5" customHeight="1"/>
    <row r="6" spans="1:17" ht="18.75" customHeight="1">
      <c r="A6" s="597" t="s">
        <v>522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</row>
    <row r="7" spans="1:17" ht="36" customHeight="1">
      <c r="A7" s="597"/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7" t="s">
        <v>191</v>
      </c>
      <c r="B10" s="592" t="s">
        <v>192</v>
      </c>
      <c r="C10" s="593" t="s">
        <v>193</v>
      </c>
      <c r="D10" s="594" t="s">
        <v>167</v>
      </c>
      <c r="E10" s="587" t="s">
        <v>168</v>
      </c>
      <c r="F10" s="598" t="s">
        <v>486</v>
      </c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600"/>
    </row>
    <row r="11" spans="1:18" s="13" customFormat="1" ht="11.25" customHeight="1">
      <c r="A11" s="588"/>
      <c r="B11" s="592"/>
      <c r="C11" s="593"/>
      <c r="D11" s="595"/>
      <c r="E11" s="588"/>
      <c r="F11" s="587" t="s">
        <v>487</v>
      </c>
      <c r="G11" s="601" t="s">
        <v>213</v>
      </c>
      <c r="H11" s="605"/>
      <c r="I11" s="605"/>
      <c r="J11" s="605"/>
      <c r="K11" s="605"/>
      <c r="L11" s="605"/>
      <c r="M11" s="605"/>
      <c r="N11" s="602"/>
      <c r="O11" s="587" t="s">
        <v>488</v>
      </c>
      <c r="P11" s="598" t="s">
        <v>213</v>
      </c>
      <c r="Q11" s="599"/>
      <c r="R11" s="600"/>
    </row>
    <row r="12" spans="1:18" s="13" customFormat="1" ht="11.25" customHeight="1">
      <c r="A12" s="588"/>
      <c r="B12" s="592"/>
      <c r="C12" s="593"/>
      <c r="D12" s="595"/>
      <c r="E12" s="588"/>
      <c r="F12" s="588"/>
      <c r="G12" s="603"/>
      <c r="H12" s="606"/>
      <c r="I12" s="606"/>
      <c r="J12" s="606"/>
      <c r="K12" s="606"/>
      <c r="L12" s="606"/>
      <c r="M12" s="606"/>
      <c r="N12" s="604"/>
      <c r="O12" s="588"/>
      <c r="P12" s="587" t="s">
        <v>489</v>
      </c>
      <c r="Q12" s="587" t="s">
        <v>195</v>
      </c>
      <c r="R12" s="607" t="s">
        <v>490</v>
      </c>
    </row>
    <row r="13" spans="1:18" s="13" customFormat="1" ht="11.25" customHeight="1">
      <c r="A13" s="588"/>
      <c r="B13" s="592"/>
      <c r="C13" s="593"/>
      <c r="D13" s="595"/>
      <c r="E13" s="588"/>
      <c r="F13" s="588"/>
      <c r="G13" s="587" t="s">
        <v>491</v>
      </c>
      <c r="H13" s="601" t="s">
        <v>213</v>
      </c>
      <c r="I13" s="602"/>
      <c r="J13" s="587" t="s">
        <v>492</v>
      </c>
      <c r="K13" s="587" t="s">
        <v>109</v>
      </c>
      <c r="L13" s="587" t="s">
        <v>110</v>
      </c>
      <c r="M13" s="587" t="s">
        <v>493</v>
      </c>
      <c r="N13" s="587" t="s">
        <v>494</v>
      </c>
      <c r="O13" s="588"/>
      <c r="P13" s="588"/>
      <c r="Q13" s="589"/>
      <c r="R13" s="608"/>
    </row>
    <row r="14" spans="1:18" s="13" customFormat="1" ht="11.25" customHeight="1">
      <c r="A14" s="588"/>
      <c r="B14" s="592"/>
      <c r="C14" s="593"/>
      <c r="D14" s="595"/>
      <c r="E14" s="588"/>
      <c r="F14" s="588"/>
      <c r="G14" s="588"/>
      <c r="H14" s="603"/>
      <c r="I14" s="604"/>
      <c r="J14" s="588"/>
      <c r="K14" s="588"/>
      <c r="L14" s="588"/>
      <c r="M14" s="588"/>
      <c r="N14" s="588"/>
      <c r="O14" s="588"/>
      <c r="P14" s="588"/>
      <c r="Q14" s="587" t="s">
        <v>495</v>
      </c>
      <c r="R14" s="608"/>
    </row>
    <row r="15" spans="1:18" s="13" customFormat="1" ht="102" customHeight="1">
      <c r="A15" s="589"/>
      <c r="B15" s="592"/>
      <c r="C15" s="593"/>
      <c r="D15" s="596"/>
      <c r="E15" s="589"/>
      <c r="F15" s="589"/>
      <c r="G15" s="589"/>
      <c r="H15" s="356" t="s">
        <v>496</v>
      </c>
      <c r="I15" s="356" t="s">
        <v>0</v>
      </c>
      <c r="J15" s="589"/>
      <c r="K15" s="589"/>
      <c r="L15" s="589"/>
      <c r="M15" s="589"/>
      <c r="N15" s="589"/>
      <c r="O15" s="589"/>
      <c r="P15" s="589"/>
      <c r="Q15" s="589"/>
      <c r="R15" s="609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ht="15">
      <c r="A17" s="135" t="s">
        <v>347</v>
      </c>
      <c r="B17" s="46"/>
      <c r="C17" s="47"/>
      <c r="D17" s="48">
        <f>SUM(D18)</f>
        <v>30114</v>
      </c>
      <c r="E17" s="48">
        <f aca="true" t="shared" si="0" ref="E17:R18">SUM(E18)</f>
        <v>30114</v>
      </c>
      <c r="F17" s="48">
        <f t="shared" si="0"/>
        <v>30114</v>
      </c>
      <c r="G17" s="48">
        <f t="shared" si="0"/>
        <v>30114</v>
      </c>
      <c r="H17" s="48">
        <f t="shared" si="0"/>
        <v>12760</v>
      </c>
      <c r="I17" s="48">
        <f t="shared" si="0"/>
        <v>17354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30114</v>
      </c>
      <c r="E18" s="53">
        <f t="shared" si="0"/>
        <v>30114</v>
      </c>
      <c r="F18" s="53">
        <f t="shared" si="0"/>
        <v>30114</v>
      </c>
      <c r="G18" s="53">
        <f t="shared" si="0"/>
        <v>30114</v>
      </c>
      <c r="H18" s="53">
        <f t="shared" si="0"/>
        <v>12760</v>
      </c>
      <c r="I18" s="53">
        <f t="shared" si="0"/>
        <v>17354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30114</v>
      </c>
      <c r="E19" s="58">
        <f>SUM(F19,O19)</f>
        <v>30114</v>
      </c>
      <c r="F19" s="58">
        <f>SUM(G19,J19,K19,L19,M19,N19)</f>
        <v>30114</v>
      </c>
      <c r="G19" s="58">
        <f>SUM(H19:I19)</f>
        <v>30114</v>
      </c>
      <c r="H19" s="58">
        <v>12760</v>
      </c>
      <c r="I19" s="58">
        <v>17354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0" t="s">
        <v>445</v>
      </c>
      <c r="B20" s="591"/>
      <c r="C20" s="591"/>
      <c r="D20" s="237">
        <f>SUM(D17)</f>
        <v>30114</v>
      </c>
      <c r="E20" s="237">
        <f aca="true" t="shared" si="1" ref="E20:R20">SUM(E17)</f>
        <v>30114</v>
      </c>
      <c r="F20" s="237">
        <f t="shared" si="1"/>
        <v>30114</v>
      </c>
      <c r="G20" s="237">
        <f t="shared" si="1"/>
        <v>30114</v>
      </c>
      <c r="H20" s="237">
        <f t="shared" si="1"/>
        <v>12760</v>
      </c>
      <c r="I20" s="237">
        <f t="shared" si="1"/>
        <v>17354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3"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2011-09-19T08:20:59Z</cp:lastPrinted>
  <dcterms:created xsi:type="dcterms:W3CDTF">1998-12-09T13:02:10Z</dcterms:created>
  <dcterms:modified xsi:type="dcterms:W3CDTF">2011-09-19T08:21:02Z</dcterms:modified>
  <cp:category/>
  <cp:version/>
  <cp:contentType/>
  <cp:contentStatus/>
</cp:coreProperties>
</file>