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499" firstSheet="2" activeTab="6"/>
  </bookViews>
  <sheets>
    <sheet name="Nr 1 " sheetId="1" r:id="rId1"/>
    <sheet name="Nr 2" sheetId="2" r:id="rId2"/>
    <sheet name="Nr 3" sheetId="3" r:id="rId3"/>
    <sheet name="Nr 4 prognoza" sheetId="4" r:id="rId4"/>
    <sheet name="Nr 5" sheetId="5" r:id="rId5"/>
    <sheet name="Nr 6" sheetId="6" r:id="rId6"/>
    <sheet name="Nr 6a" sheetId="7" r:id="rId7"/>
    <sheet name="Nr 7" sheetId="8" r:id="rId8"/>
    <sheet name="Nr 7b " sheetId="9" r:id="rId9"/>
    <sheet name="Nr 8" sheetId="10" r:id="rId10"/>
    <sheet name="Nr 9" sheetId="11" r:id="rId11"/>
    <sheet name="Nr 10" sheetId="12" r:id="rId12"/>
  </sheets>
  <definedNames/>
  <calcPr fullCalcOnLoad="1"/>
</workbook>
</file>

<file path=xl/sharedStrings.xml><?xml version="1.0" encoding="utf-8"?>
<sst xmlns="http://schemas.openxmlformats.org/spreadsheetml/2006/main" count="1398" uniqueCount="676">
  <si>
    <t>Rozbudowa drogi powiatowej nr 0437T Samsonów                             - Odrowąż</t>
  </si>
  <si>
    <t>Rozbudowa drogi powiatowej nr 0578T Suchedniów                        - Parszów</t>
  </si>
  <si>
    <t>Budowa drogi powiatowej nr 0593T                             w m. Występa</t>
  </si>
  <si>
    <t>Budowa drogi powiatowej nr 0595T                           w m. Klonów</t>
  </si>
  <si>
    <t>Budowa drogi powiatowej nr 0590T                            w m. Zalezianka</t>
  </si>
  <si>
    <t>Przebudowa                                  Al. Niepodległości                             w Skarżysku-Kam.                                    na odcinku od                          ul. Krasińskiego                                  do ul. Legionów</t>
  </si>
  <si>
    <t>Poniesione wydatki do 31.12.05</t>
  </si>
  <si>
    <t xml:space="preserve"> i praktycznego oraz ośrodki</t>
  </si>
  <si>
    <t xml:space="preserve"> dokształcania nauczycieli</t>
  </si>
  <si>
    <t xml:space="preserve"> Centra kształcenia ustawicznego </t>
  </si>
  <si>
    <t xml:space="preserve"> Specjalne Ośrodki </t>
  </si>
  <si>
    <t xml:space="preserve"> Szkolno-Wychowawcze</t>
  </si>
  <si>
    <t xml:space="preserve"> w tym: </t>
  </si>
  <si>
    <t xml:space="preserve"> Spec. Ośrodek Szkolno-Wych. Nr 1</t>
  </si>
  <si>
    <t xml:space="preserve"> Spec. Ośrodek Szkolno-Wych. Nr 2</t>
  </si>
  <si>
    <t xml:space="preserve"> Spec. Ośrodek Szkolno-Wych. Nr 3</t>
  </si>
  <si>
    <t xml:space="preserve"> Internaty i bursy szkolne</t>
  </si>
  <si>
    <t xml:space="preserve"> Szkoły zawodowe</t>
  </si>
  <si>
    <t xml:space="preserve"> Przedszkola specjalne</t>
  </si>
  <si>
    <t xml:space="preserve"> w tym:</t>
  </si>
  <si>
    <t xml:space="preserve">  Zespół Placówek Specjalnych </t>
  </si>
  <si>
    <t xml:space="preserve">  dla Niepełnosprawnych Ruchowo</t>
  </si>
  <si>
    <t>Rozdział 80130             § 0570</t>
  </si>
  <si>
    <t>Rozdział 80120             § 0690</t>
  </si>
  <si>
    <t>Rozdział 80140             § 0870</t>
  </si>
  <si>
    <t>Rozdział 85201             § 0830</t>
  </si>
  <si>
    <t>Rozdział 85202             § 0830</t>
  </si>
  <si>
    <t>Rozdział 85218             § 0690</t>
  </si>
  <si>
    <t>Rozdział 85324             § 0970</t>
  </si>
  <si>
    <t>Rozdział 85333             § 0920</t>
  </si>
  <si>
    <t>Rozdział 85403             § 0750</t>
  </si>
  <si>
    <t>Rozdział 85406             § 0920</t>
  </si>
  <si>
    <t>Rozdział 85410             § 0920</t>
  </si>
  <si>
    <t xml:space="preserve">                                   § 6410 </t>
  </si>
  <si>
    <r>
      <t xml:space="preserve"> Dział </t>
    </r>
    <r>
      <rPr>
        <b/>
        <sz val="11"/>
        <color indexed="8"/>
        <rFont val="Times New Roman"/>
        <family val="1"/>
      </rPr>
      <t>757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"Obsługa długu publicznego"</t>
    </r>
  </si>
  <si>
    <r>
      <t xml:space="preserve"> Rozdział </t>
    </r>
    <r>
      <rPr>
        <b/>
        <sz val="11"/>
        <color indexed="8"/>
        <rFont val="Times New Roman"/>
        <family val="1"/>
      </rPr>
      <t>75704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"Rozliczenia z tytułu poręczeń i gwarancji udzielonych przez j.s.t.</t>
    </r>
  </si>
  <si>
    <r>
      <t xml:space="preserve"> </t>
    </r>
    <r>
      <rPr>
        <b/>
        <sz val="11"/>
        <color indexed="8"/>
        <rFont val="Times New Roman"/>
        <family val="1"/>
      </rPr>
      <t xml:space="preserve">§ 802 </t>
    </r>
    <r>
      <rPr>
        <sz val="11"/>
        <color indexed="8"/>
        <rFont val="Times New Roman"/>
        <family val="1"/>
      </rPr>
      <t xml:space="preserve">                                                                     "Wypłaty z tytułu poręczeń i gwarancji"</t>
    </r>
  </si>
  <si>
    <t>Lp.</t>
  </si>
  <si>
    <t>Dział klasyfikacji</t>
  </si>
  <si>
    <t>w zł</t>
  </si>
  <si>
    <t>Nazwa działu i rozdziału</t>
  </si>
  <si>
    <t>Symbol</t>
  </si>
  <si>
    <t>Dział</t>
  </si>
  <si>
    <t>Rozdział</t>
  </si>
  <si>
    <t>bieżące</t>
  </si>
  <si>
    <t>razem</t>
  </si>
  <si>
    <t>w tym:</t>
  </si>
  <si>
    <t>dotacje</t>
  </si>
  <si>
    <t>obsługa długu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</si>
  <si>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</si>
  <si>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</si>
  <si>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</si>
  <si>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</si>
  <si>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</si>
  <si>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</si>
  <si>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</si>
  <si>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IV</t>
  </si>
  <si>
    <t>Wydatki na realizację zadań wspólnych z innymi jednostkami samorządu terytorialnego</t>
  </si>
  <si>
    <t>Przychody</t>
  </si>
  <si>
    <t>Kwota</t>
  </si>
  <si>
    <t>1.</t>
  </si>
  <si>
    <t>2.</t>
  </si>
  <si>
    <t>3.</t>
  </si>
  <si>
    <t>4.</t>
  </si>
  <si>
    <t>5.</t>
  </si>
  <si>
    <t>6.</t>
  </si>
  <si>
    <t>Rozchody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</si>
  <si>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</si>
  <si>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</si>
  <si>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</si>
  <si>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</si>
  <si>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</si>
  <si>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Razem: dział 010</t>
  </si>
  <si>
    <t>Razem: dział 020</t>
  </si>
  <si>
    <t>Razem: dział 600</t>
  </si>
  <si>
    <t>Razem: dział 853</t>
  </si>
  <si>
    <t>Razem: dział 801</t>
  </si>
  <si>
    <t>Razem: dział 921</t>
  </si>
  <si>
    <t>Razem: dział 926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</si>
  <si>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</si>
  <si>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</si>
  <si>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</si>
  <si>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</si>
  <si>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</si>
  <si>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</si>
  <si>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</si>
  <si>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Zadanie inwestycyjne</t>
  </si>
  <si>
    <t>Wydatki inwestycyjne na okres roku budżetowego</t>
  </si>
  <si>
    <t>Źródła finasnowania wydatków:</t>
  </si>
  <si>
    <t>Program inwestycyjny</t>
  </si>
  <si>
    <t>Nazwa funduszu</t>
  </si>
  <si>
    <t>Razem: dział 852</t>
  </si>
  <si>
    <t>ogółem              (6+11)</t>
  </si>
  <si>
    <t>Lp</t>
  </si>
  <si>
    <t>1. Leśnictwo</t>
  </si>
  <si>
    <t>020</t>
  </si>
  <si>
    <t>02002</t>
  </si>
  <si>
    <t>2. Transport i łączność</t>
  </si>
  <si>
    <t>3. Gospodarka mieszkaniowa</t>
  </si>
  <si>
    <t>Razem: dział 700</t>
  </si>
  <si>
    <t>Razem: dział 750</t>
  </si>
  <si>
    <t>Razem: dział 758</t>
  </si>
  <si>
    <t>Razem: dział 854</t>
  </si>
  <si>
    <t>1. Rolnictwo i łowiectwo</t>
  </si>
  <si>
    <t>010</t>
  </si>
  <si>
    <t>01005</t>
  </si>
  <si>
    <t>700</t>
  </si>
  <si>
    <t>70005</t>
  </si>
  <si>
    <t>710</t>
  </si>
  <si>
    <t>71013</t>
  </si>
  <si>
    <t>71014</t>
  </si>
  <si>
    <t>71015</t>
  </si>
  <si>
    <t>Razem: dział 710</t>
  </si>
  <si>
    <t>750</t>
  </si>
  <si>
    <t>75011</t>
  </si>
  <si>
    <t>75045</t>
  </si>
  <si>
    <t>851</t>
  </si>
  <si>
    <t>85156</t>
  </si>
  <si>
    <t>Razem: dział 851</t>
  </si>
  <si>
    <t>754</t>
  </si>
  <si>
    <t>75411</t>
  </si>
  <si>
    <t>852</t>
  </si>
  <si>
    <t>Razem: dział 754</t>
  </si>
  <si>
    <t>853</t>
  </si>
  <si>
    <t>85321</t>
  </si>
  <si>
    <t xml:space="preserve">    Drogi publiczne powiatowe</t>
  </si>
  <si>
    <t xml:space="preserve">    Rady powiatów</t>
  </si>
  <si>
    <t xml:space="preserve">    Starostwa powiatowe</t>
  </si>
  <si>
    <t xml:space="preserve">    Pozostała działalność</t>
  </si>
  <si>
    <t xml:space="preserve">    Rezerwy ogólne i celowe</t>
  </si>
  <si>
    <t xml:space="preserve">    Szkoły podstawowe specjalne</t>
  </si>
  <si>
    <t xml:space="preserve">    Przedszkola specjalne</t>
  </si>
  <si>
    <t xml:space="preserve">    Gimnazja specjalne</t>
  </si>
  <si>
    <t xml:space="preserve">    Licea ogólnokształcące</t>
  </si>
  <si>
    <t xml:space="preserve">    Licea profilowane</t>
  </si>
  <si>
    <t xml:space="preserve">    Szkoły zawodowe</t>
  </si>
  <si>
    <t xml:space="preserve">    Szkoły zawodowe specjalne</t>
  </si>
  <si>
    <t xml:space="preserve">    Centra kształcenia ustawicznego</t>
  </si>
  <si>
    <t xml:space="preserve">    i praktycznego oraz ośrodki </t>
  </si>
  <si>
    <t xml:space="preserve">    Gospodarka gruntami   </t>
  </si>
  <si>
    <t xml:space="preserve">     i nieruchomościami</t>
  </si>
  <si>
    <t xml:space="preserve">    Komisje egzaminacyjne</t>
  </si>
  <si>
    <t xml:space="preserve">    dokształcania zawodowego</t>
  </si>
  <si>
    <t xml:space="preserve">    Pozostała dzialalność</t>
  </si>
  <si>
    <t xml:space="preserve">    Placówki opiekuńczo - wychowawcze</t>
  </si>
  <si>
    <t xml:space="preserve">    Domy pomocy społecznej</t>
  </si>
  <si>
    <t xml:space="preserve">    Rodziny zastępcze</t>
  </si>
  <si>
    <t xml:space="preserve">    Powiatowe centra pomocy rodzinie</t>
  </si>
  <si>
    <t xml:space="preserve">    Specjalne ośrodki </t>
  </si>
  <si>
    <t xml:space="preserve">    szkolno - wychowawcze</t>
  </si>
  <si>
    <t xml:space="preserve">    Internaty i bursy szkolne</t>
  </si>
  <si>
    <t xml:space="preserve">      Pozostała dzialalność</t>
  </si>
  <si>
    <t xml:space="preserve">    Prace geodezyjno - urządzeniowe</t>
  </si>
  <si>
    <t xml:space="preserve">    na potrzeby rolnictwa</t>
  </si>
  <si>
    <t xml:space="preserve">    Gospodarka gruntami </t>
  </si>
  <si>
    <t xml:space="preserve">    Prace geodezyjne i kartograficzne</t>
  </si>
  <si>
    <t xml:space="preserve">    Nadzór budowlany</t>
  </si>
  <si>
    <t xml:space="preserve">    Urzędy wojewódzkie</t>
  </si>
  <si>
    <t xml:space="preserve">    Komisje poborowe</t>
  </si>
  <si>
    <t xml:space="preserve">    Straży Pożarnej</t>
  </si>
  <si>
    <t xml:space="preserve">    polityki społecznej</t>
  </si>
  <si>
    <t xml:space="preserve">    Zespoły do spraw orzekania</t>
  </si>
  <si>
    <t xml:space="preserve">    Pomoc materialna dla uczniów </t>
  </si>
  <si>
    <t xml:space="preserve">    Komendy powiatowe Państwowej </t>
  </si>
  <si>
    <t xml:space="preserve">      narodowego</t>
  </si>
  <si>
    <t xml:space="preserve">      Biblioteki </t>
  </si>
  <si>
    <t>2. Leśnictwo</t>
  </si>
  <si>
    <t>02001</t>
  </si>
  <si>
    <t>4. Działalność usługowa</t>
  </si>
  <si>
    <t>5. Administracja publiczna</t>
  </si>
  <si>
    <t>6. Bezpieczeństwo publiczne</t>
  </si>
  <si>
    <t>7. Ochrona zdrowia</t>
  </si>
  <si>
    <t>8. Pomoc społeczna</t>
  </si>
  <si>
    <t>Zarząd Dróg Powiatowych</t>
  </si>
  <si>
    <t>Starostwo Powiatowe</t>
  </si>
  <si>
    <t>Ogółem:</t>
  </si>
  <si>
    <t>kredyty           i pożyczki</t>
  </si>
  <si>
    <t>Oświata i wychowanie</t>
  </si>
  <si>
    <t>Licea Ogólnokształcące</t>
  </si>
  <si>
    <t>Edukacyjna opieka-wychowawcza</t>
  </si>
  <si>
    <t xml:space="preserve">   Bursa szkolna</t>
  </si>
  <si>
    <t xml:space="preserve">Gospodarka komunalna </t>
  </si>
  <si>
    <t>Jednostki oświatowe</t>
  </si>
  <si>
    <t>w tym dla:</t>
  </si>
  <si>
    <t>Instytucje kultury</t>
  </si>
  <si>
    <t xml:space="preserve"> 1. Zakład Doskonalenia Zawodowego</t>
  </si>
  <si>
    <t xml:space="preserve"> 2. Ośrodek Kształcenia Ogólnego</t>
  </si>
  <si>
    <t xml:space="preserve"> 3. Towarzystwo Wiedzy Powszechnej</t>
  </si>
  <si>
    <t xml:space="preserve"> 6. Centrum Edukacji Zawodowej</t>
  </si>
  <si>
    <t xml:space="preserve"> 7. Kieleckie Centrum Kształcenia</t>
  </si>
  <si>
    <t>Razem przychody:</t>
  </si>
  <si>
    <t>Razem rozchody:</t>
  </si>
  <si>
    <t xml:space="preserve">     Nadzór nad gospodarką leśną</t>
  </si>
  <si>
    <t xml:space="preserve">    Gospodarka leśna</t>
  </si>
  <si>
    <t>OGÓŁEM:</t>
  </si>
  <si>
    <t>z tyt.poręcz. i gwaran.</t>
  </si>
  <si>
    <t xml:space="preserve">    w tym poradnie specjalistyczne</t>
  </si>
  <si>
    <t xml:space="preserve">    Poradnie psychologiczno pedagogiczne,</t>
  </si>
  <si>
    <t>Rozdz.</t>
  </si>
  <si>
    <t>Ogółem dochody budżetu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</si>
  <si>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</si>
  <si>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 xml:space="preserve">Razem:  Dział 600 </t>
  </si>
  <si>
    <t xml:space="preserve">Rozdział 60014        </t>
  </si>
  <si>
    <t xml:space="preserve">Razem:  Dział 700 </t>
  </si>
  <si>
    <t xml:space="preserve">Rozdział 70005        </t>
  </si>
  <si>
    <t xml:space="preserve">Razem:  Dział 710 </t>
  </si>
  <si>
    <t xml:space="preserve">Rozdział 71015       </t>
  </si>
  <si>
    <t xml:space="preserve">Razem:  Dział 750 </t>
  </si>
  <si>
    <t xml:space="preserve">Rozdział 75020      </t>
  </si>
  <si>
    <t xml:space="preserve">Razem:  Dział 754 </t>
  </si>
  <si>
    <t xml:space="preserve">Rozdział 75411    </t>
  </si>
  <si>
    <t xml:space="preserve">Razem:  Dział 756 </t>
  </si>
  <si>
    <t xml:space="preserve">Rozdział 75622   </t>
  </si>
  <si>
    <t>Razem:  Dział 758</t>
  </si>
  <si>
    <t xml:space="preserve">Rozdział 75814   </t>
  </si>
  <si>
    <t>Razem:  80105</t>
  </si>
  <si>
    <t>Razem:  80120</t>
  </si>
  <si>
    <t>Razem:  80130</t>
  </si>
  <si>
    <t>Razem:  80140</t>
  </si>
  <si>
    <t>Razem: Dział 801</t>
  </si>
  <si>
    <t>Razem:  85201</t>
  </si>
  <si>
    <t>Razem:  85202</t>
  </si>
  <si>
    <t>Razem:  85218</t>
  </si>
  <si>
    <t>Razem: Dział 852</t>
  </si>
  <si>
    <t>Razem:  85324</t>
  </si>
  <si>
    <t>Razem:  85333</t>
  </si>
  <si>
    <t>Razem: Dział 853</t>
  </si>
  <si>
    <t>Razem: 85403</t>
  </si>
  <si>
    <t>Razem: 85406</t>
  </si>
  <si>
    <t>Razem: 85410</t>
  </si>
  <si>
    <t>Razem: Dział 854</t>
  </si>
  <si>
    <t>Razem: Dział 758</t>
  </si>
  <si>
    <t>Razem: 71015</t>
  </si>
  <si>
    <t>Razem: Dział 710</t>
  </si>
  <si>
    <t>Razem: Dział 750</t>
  </si>
  <si>
    <t>-</t>
  </si>
  <si>
    <t xml:space="preserve">    Obsługa papierów wartościowych,  </t>
  </si>
  <si>
    <t xml:space="preserve">    kredytów i pożyczek jednostek</t>
  </si>
  <si>
    <t xml:space="preserve">    samorządu terytorialnego</t>
  </si>
  <si>
    <t>Razem: dział 757</t>
  </si>
  <si>
    <t xml:space="preserve">    Licea profilowane specjalne</t>
  </si>
  <si>
    <t xml:space="preserve">    Dokształcanie i doskonalenie nauczycieli</t>
  </si>
  <si>
    <t>85212</t>
  </si>
  <si>
    <t xml:space="preserve">   Świadczenia rodzinne oraz składki na </t>
  </si>
  <si>
    <t xml:space="preserve">    o niepełnosprawności</t>
  </si>
  <si>
    <t xml:space="preserve">    Licea ogólnokształące</t>
  </si>
  <si>
    <t>1. Transport i łączność</t>
  </si>
  <si>
    <t>Współfinansowanie programów realizowanych ze środków bezzwrotnych pochodzących z Unii Europejskiej</t>
  </si>
  <si>
    <t xml:space="preserve"> 5. Prywatny Zespół Szkół </t>
  </si>
  <si>
    <t xml:space="preserve">     Ponadgimnazjalnych "Awans"</t>
  </si>
  <si>
    <t xml:space="preserve">  8. Świętokrzyskie Stowarzyszenie</t>
  </si>
  <si>
    <t xml:space="preserve">      i Pomocy Młodzieży</t>
  </si>
  <si>
    <t>1. Starostwa Powiatowego w Jędrzejowie</t>
  </si>
  <si>
    <t>2. Starostwa Powiatowego w Starachowicach</t>
  </si>
  <si>
    <t xml:space="preserve">    za 1 wychowanka</t>
  </si>
  <si>
    <t>4. Starostwa Powiatowego w Kozienicach</t>
  </si>
  <si>
    <t>5. Starostwa Powiatowego w Busku</t>
  </si>
  <si>
    <t>PRZYCHODY  I  ROZCHODY BUDŻETU</t>
  </si>
  <si>
    <t xml:space="preserve">"Dochody od osób prawnych, </t>
  </si>
  <si>
    <t xml:space="preserve">                  wychowawcza"</t>
  </si>
  <si>
    <t xml:space="preserve">                  i ochrona przeciwpożarowa"</t>
  </si>
  <si>
    <t xml:space="preserve">      Obiekty sportowe</t>
  </si>
  <si>
    <t>Plan przychodów i wydatków funduszy celowych</t>
  </si>
  <si>
    <t>§ 0750</t>
  </si>
  <si>
    <t>§ 0690</t>
  </si>
  <si>
    <t>§ 0830</t>
  </si>
  <si>
    <t>§ 0920</t>
  </si>
  <si>
    <t>§ 0970</t>
  </si>
  <si>
    <t>Rozdział 75622            § 0010</t>
  </si>
  <si>
    <t>Rozdział 75814            § 0920</t>
  </si>
  <si>
    <t>Rozdział 75801            § 2920</t>
  </si>
  <si>
    <t>Rozdział 75803            § 2920</t>
  </si>
  <si>
    <t>Rozdział 75832            § 2920</t>
  </si>
  <si>
    <t>Rozdział 01005            § 2110</t>
  </si>
  <si>
    <t>Rozdział 02001            § 2110</t>
  </si>
  <si>
    <t>Rozdział 70005            § 2110</t>
  </si>
  <si>
    <t>Rozdział 71013            § 2110</t>
  </si>
  <si>
    <t>Rozdział 71014            § 2110</t>
  </si>
  <si>
    <t>Rozdział 71015            § 2110</t>
  </si>
  <si>
    <t xml:space="preserve">Rozdział 75011            § 2110 </t>
  </si>
  <si>
    <t xml:space="preserve">Rozdział 75045            § 2110 </t>
  </si>
  <si>
    <t xml:space="preserve">Rozdział 75411            § 2110 </t>
  </si>
  <si>
    <t xml:space="preserve">Rozdział 85156            § 2110 </t>
  </si>
  <si>
    <t xml:space="preserve">Rozdział 85212            § 2110 </t>
  </si>
  <si>
    <t>Rozdział 85321            § 2110</t>
  </si>
  <si>
    <t xml:space="preserve">Rozdział 85202            § 2130 </t>
  </si>
  <si>
    <r>
      <t>Rozdział 80105            §</t>
    </r>
    <r>
      <rPr>
        <sz val="9.6"/>
        <rFont val="Times New Roman"/>
        <family val="1"/>
      </rPr>
      <t xml:space="preserve"> </t>
    </r>
    <r>
      <rPr>
        <sz val="12"/>
        <rFont val="Times New Roman"/>
        <family val="1"/>
      </rPr>
      <t>2310</t>
    </r>
  </si>
  <si>
    <t xml:space="preserve">   ubezpieczenie emerytalne i renowe </t>
  </si>
  <si>
    <t xml:space="preserve">   z ubezpieczenia społecznego</t>
  </si>
  <si>
    <t>i Ochrona Środowiska</t>
  </si>
  <si>
    <t>Wysokość wydatków w roku 2007</t>
  </si>
  <si>
    <t xml:space="preserve">   Pomoc materialna dla studentów</t>
  </si>
  <si>
    <t>Rady Powiatu Skarżyskiego</t>
  </si>
  <si>
    <t>Razem: dział 803</t>
  </si>
  <si>
    <t>Rozdział 80105            § 0750</t>
  </si>
  <si>
    <r>
      <t xml:space="preserve">Dział </t>
    </r>
    <r>
      <rPr>
        <b/>
        <sz val="12"/>
        <rFont val="Times New Roman CE"/>
        <family val="0"/>
      </rPr>
      <t>600</t>
    </r>
    <r>
      <rPr>
        <sz val="12"/>
        <rFont val="Times New Roman CE"/>
        <family val="0"/>
      </rPr>
      <t xml:space="preserve"> "Transport i łączność"</t>
    </r>
  </si>
  <si>
    <r>
      <t xml:space="preserve">Dzial </t>
    </r>
    <r>
      <rPr>
        <b/>
        <sz val="11.5"/>
        <rFont val="Times New Roman CE"/>
        <family val="0"/>
      </rPr>
      <t>700</t>
    </r>
    <r>
      <rPr>
        <sz val="11.5"/>
        <rFont val="Times New Roman CE"/>
        <family val="0"/>
      </rPr>
      <t xml:space="preserve"> "Gospodarka mieszkaniowa"</t>
    </r>
  </si>
  <si>
    <r>
      <t xml:space="preserve">Dział </t>
    </r>
    <r>
      <rPr>
        <b/>
        <sz val="12"/>
        <rFont val="Times New Roman CE"/>
        <family val="0"/>
      </rPr>
      <t>710</t>
    </r>
    <r>
      <rPr>
        <sz val="12"/>
        <rFont val="Times New Roman CE"/>
        <family val="0"/>
      </rPr>
      <t xml:space="preserve"> "Działalność usługowa"</t>
    </r>
  </si>
  <si>
    <r>
      <t xml:space="preserve">Dział </t>
    </r>
    <r>
      <rPr>
        <b/>
        <sz val="12"/>
        <rFont val="Times New Roman CE"/>
        <family val="0"/>
      </rPr>
      <t>750</t>
    </r>
    <r>
      <rPr>
        <sz val="12"/>
        <rFont val="Times New Roman CE"/>
        <family val="0"/>
      </rPr>
      <t xml:space="preserve"> "Administracja publiczna"                                                                                                     </t>
    </r>
  </si>
  <si>
    <r>
      <t xml:space="preserve">Dział </t>
    </r>
    <r>
      <rPr>
        <b/>
        <sz val="12"/>
        <rFont val="Times New Roman CE"/>
        <family val="0"/>
      </rPr>
      <t>754</t>
    </r>
    <r>
      <rPr>
        <sz val="12"/>
        <rFont val="Times New Roman CE"/>
        <family val="0"/>
      </rPr>
      <t xml:space="preserve"> "Bezpieczeństwo publiczne </t>
    </r>
  </si>
  <si>
    <r>
      <t xml:space="preserve">Dział </t>
    </r>
    <r>
      <rPr>
        <b/>
        <sz val="12"/>
        <rFont val="Times New Roman CE"/>
        <family val="0"/>
      </rPr>
      <t>756</t>
    </r>
    <r>
      <rPr>
        <sz val="12"/>
        <rFont val="Times New Roman CE"/>
        <family val="0"/>
      </rPr>
      <t xml:space="preserve"> </t>
    </r>
  </si>
  <si>
    <r>
      <t xml:space="preserve">Dział </t>
    </r>
    <r>
      <rPr>
        <b/>
        <sz val="12"/>
        <rFont val="Times New Roman CE"/>
        <family val="0"/>
      </rPr>
      <t>758</t>
    </r>
    <r>
      <rPr>
        <sz val="12"/>
        <rFont val="Times New Roman CE"/>
        <family val="0"/>
      </rPr>
      <t xml:space="preserve"> "Różne rozliczenia"</t>
    </r>
  </si>
  <si>
    <r>
      <t xml:space="preserve">Dział </t>
    </r>
    <r>
      <rPr>
        <b/>
        <sz val="12"/>
        <rFont val="Times New Roman CE"/>
        <family val="0"/>
      </rPr>
      <t>801</t>
    </r>
    <r>
      <rPr>
        <sz val="12"/>
        <rFont val="Times New Roman CE"/>
        <family val="0"/>
      </rPr>
      <t xml:space="preserve"> "Oświata i wychowanie"</t>
    </r>
  </si>
  <si>
    <r>
      <t>Dział</t>
    </r>
    <r>
      <rPr>
        <b/>
        <sz val="12"/>
        <rFont val="Times New Roman CE"/>
        <family val="0"/>
      </rPr>
      <t xml:space="preserve"> 852</t>
    </r>
    <r>
      <rPr>
        <sz val="12"/>
        <rFont val="Times New Roman CE"/>
        <family val="0"/>
      </rPr>
      <t xml:space="preserve"> "Pomoc społeczna"</t>
    </r>
  </si>
  <si>
    <r>
      <t xml:space="preserve">Dział </t>
    </r>
    <r>
      <rPr>
        <b/>
        <sz val="12"/>
        <rFont val="Times New Roman CE"/>
        <family val="0"/>
      </rPr>
      <t>853</t>
    </r>
    <r>
      <rPr>
        <sz val="12"/>
        <rFont val="Times New Roman CE"/>
        <family val="0"/>
      </rPr>
      <t xml:space="preserve"> "Pozostałe zadania</t>
    </r>
  </si>
  <si>
    <r>
      <t xml:space="preserve">Dział </t>
    </r>
    <r>
      <rPr>
        <b/>
        <sz val="12"/>
        <rFont val="Times New Roman CE"/>
        <family val="0"/>
      </rPr>
      <t>854</t>
    </r>
    <r>
      <rPr>
        <sz val="12"/>
        <rFont val="Times New Roman CE"/>
        <family val="0"/>
      </rPr>
      <t xml:space="preserve"> "Edukacyjna opieka</t>
    </r>
  </si>
  <si>
    <r>
      <t xml:space="preserve">Dział </t>
    </r>
    <r>
      <rPr>
        <b/>
        <sz val="12"/>
        <rFont val="Times New Roman CE"/>
        <family val="0"/>
      </rPr>
      <t>010</t>
    </r>
    <r>
      <rPr>
        <sz val="12"/>
        <rFont val="Times New Roman CE"/>
        <family val="1"/>
      </rPr>
      <t xml:space="preserve"> "Rolnictwo i łowiectwo"</t>
    </r>
  </si>
  <si>
    <r>
      <t xml:space="preserve">Dział </t>
    </r>
    <r>
      <rPr>
        <b/>
        <sz val="12"/>
        <rFont val="Times New Roman CE"/>
        <family val="0"/>
      </rPr>
      <t>020</t>
    </r>
    <r>
      <rPr>
        <sz val="12"/>
        <rFont val="Times New Roman CE"/>
        <family val="0"/>
      </rPr>
      <t xml:space="preserve"> "Leśnictwo"</t>
    </r>
  </si>
  <si>
    <r>
      <t xml:space="preserve">Dział </t>
    </r>
    <r>
      <rPr>
        <b/>
        <sz val="12"/>
        <rFont val="Times New Roman CE"/>
        <family val="0"/>
      </rPr>
      <t>710</t>
    </r>
    <r>
      <rPr>
        <sz val="12"/>
        <rFont val="Times New Roman CE"/>
        <family val="1"/>
      </rPr>
      <t xml:space="preserve"> "Działalność usługowa"</t>
    </r>
  </si>
  <si>
    <r>
      <t xml:space="preserve">Dział </t>
    </r>
    <r>
      <rPr>
        <b/>
        <sz val="12"/>
        <rFont val="Times New Roman CE"/>
        <family val="0"/>
      </rPr>
      <t>851</t>
    </r>
    <r>
      <rPr>
        <sz val="12"/>
        <rFont val="Times New Roman CE"/>
        <family val="0"/>
      </rPr>
      <t xml:space="preserve"> "Ochrona zdrowia"</t>
    </r>
  </si>
  <si>
    <r>
      <t xml:space="preserve">Dział </t>
    </r>
    <r>
      <rPr>
        <b/>
        <sz val="12"/>
        <rFont val="Times New Roman CE"/>
        <family val="0"/>
      </rPr>
      <t>852</t>
    </r>
    <r>
      <rPr>
        <sz val="12"/>
        <rFont val="Times New Roman CE"/>
        <family val="0"/>
      </rPr>
      <t xml:space="preserve"> "Pomoc społeczna"</t>
    </r>
  </si>
  <si>
    <t>1.1</t>
  </si>
  <si>
    <t>1.2</t>
  </si>
  <si>
    <t>Nazwa jednostki</t>
  </si>
  <si>
    <t>Kwota dochodów</t>
  </si>
  <si>
    <t>2. Oświata i wychowanie</t>
  </si>
  <si>
    <t xml:space="preserve">Rozdział 60014            § 0690 </t>
  </si>
  <si>
    <t>§ 0770</t>
  </si>
  <si>
    <t>§ 0840</t>
  </si>
  <si>
    <r>
      <t xml:space="preserve">Dział </t>
    </r>
    <r>
      <rPr>
        <b/>
        <sz val="12"/>
        <rFont val="Times New Roman CE"/>
        <family val="0"/>
      </rPr>
      <t>803</t>
    </r>
    <r>
      <rPr>
        <sz val="12"/>
        <rFont val="Times New Roman CE"/>
        <family val="0"/>
      </rPr>
      <t xml:space="preserve"> "Szkolnictwo wyższe"</t>
    </r>
  </si>
  <si>
    <t>Razem: 60014</t>
  </si>
  <si>
    <t>Razem: Dział 803</t>
  </si>
  <si>
    <t>Razem: 85204</t>
  </si>
  <si>
    <t>Razem:  dział 600</t>
  </si>
  <si>
    <t>Razem:  dział 750</t>
  </si>
  <si>
    <t>4. Działalnośc usługowa</t>
  </si>
  <si>
    <t xml:space="preserve">    Opracowania geodezyjne</t>
  </si>
  <si>
    <t xml:space="preserve">     i kartograficzne</t>
  </si>
  <si>
    <t>9. Szkolnictwo wyższe</t>
  </si>
  <si>
    <t>V</t>
  </si>
  <si>
    <t>Rozdział 80309            § 2328</t>
  </si>
  <si>
    <t xml:space="preserve">Rozdział 85154            § 2310 </t>
  </si>
  <si>
    <t xml:space="preserve">Rozdział 85201            § 2320 </t>
  </si>
  <si>
    <t xml:space="preserve">  W y d a t k i</t>
  </si>
  <si>
    <t>Źródła finansowania wydatków:</t>
  </si>
  <si>
    <t>Razem:</t>
  </si>
  <si>
    <t xml:space="preserve">     w Kielcach</t>
  </si>
  <si>
    <t xml:space="preserve">    "Budowlanka" Sp. z o.o. w Kielcach</t>
  </si>
  <si>
    <t>Placówki opiekuńczo-wychowawcze</t>
  </si>
  <si>
    <t xml:space="preserve">    za 2 wychowanków</t>
  </si>
  <si>
    <t>6. Starostwo Powiatowe w Ostrowcu</t>
  </si>
  <si>
    <t>(Dz. U. Nr 64 poz. 593 z późn.zm.)</t>
  </si>
  <si>
    <t>Dochody własne*</t>
  </si>
  <si>
    <t>Subwencja ogólna</t>
  </si>
  <si>
    <t>Dotacje celowe otrzymane z bużetu państwa na zadania zlecone</t>
  </si>
  <si>
    <t>Dotacje celowe otrzymane z bużetu państwa na zadania realizowane na podstawie porozumień z organami administracji rządowej</t>
  </si>
  <si>
    <t>Dotacje celowe otrzymane z budżetu państwa na zadania własne</t>
  </si>
  <si>
    <t>Dotacje celowe otrzymane na podstawie porozumień z innymi jednostkami samorządu terytorialnego</t>
  </si>
  <si>
    <t>VI</t>
  </si>
  <si>
    <t>Dotacje celowe otrzymane z funduszy celowych</t>
  </si>
  <si>
    <t>Środki na dofinansowanie zadań własnych j.s.t. pozyskane z innych źródeł</t>
  </si>
  <si>
    <t>VIII</t>
  </si>
  <si>
    <t xml:space="preserve">                                    § 0920</t>
  </si>
  <si>
    <t xml:space="preserve">                                    § 0020</t>
  </si>
  <si>
    <t>DOCHODY BUDŻETU NA 2006 ROK</t>
  </si>
  <si>
    <t>WYDATKI  BUDŻETU NA 2006 ROK</t>
  </si>
  <si>
    <t xml:space="preserve">      w 2006 roku</t>
  </si>
  <si>
    <t>Wykaz dotacji udzielanych z budżetu w 2006 roku</t>
  </si>
  <si>
    <t xml:space="preserve">    Promocja jednostek samorządu</t>
  </si>
  <si>
    <t xml:space="preserve">    terytorialnego</t>
  </si>
  <si>
    <t>Załącznik Nr 2</t>
  </si>
  <si>
    <t xml:space="preserve">                   i ochrona przeciwpożarowa"</t>
  </si>
  <si>
    <t xml:space="preserve">  jednostek nieposiadających </t>
  </si>
  <si>
    <t xml:space="preserve">  od osób fizycznych i od innych </t>
  </si>
  <si>
    <t xml:space="preserve">  osobowości prawnej oraz wydatki </t>
  </si>
  <si>
    <t xml:space="preserve">  związane z ich poborem</t>
  </si>
  <si>
    <t>Razem: Dział 754</t>
  </si>
  <si>
    <r>
      <t xml:space="preserve">Dział </t>
    </r>
    <r>
      <rPr>
        <b/>
        <sz val="11"/>
        <rFont val="Times New Roman CE"/>
        <family val="0"/>
      </rPr>
      <t>700</t>
    </r>
    <r>
      <rPr>
        <sz val="11"/>
        <rFont val="Times New Roman CE"/>
        <family val="1"/>
      </rPr>
      <t xml:space="preserve"> "</t>
    </r>
    <r>
      <rPr>
        <sz val="12"/>
        <rFont val="Times New Roman CE"/>
        <family val="0"/>
      </rPr>
      <t>Gospodarka mieszkaniowa</t>
    </r>
    <r>
      <rPr>
        <sz val="11"/>
        <rFont val="Times New Roman CE"/>
        <family val="1"/>
      </rPr>
      <t>"</t>
    </r>
  </si>
  <si>
    <t>Wykonanie              w roku 2005</t>
  </si>
  <si>
    <t>Plan                             na 2006 rok</t>
  </si>
  <si>
    <t xml:space="preserve">    i kartograficzne</t>
  </si>
  <si>
    <t>4. Administracja publiczna</t>
  </si>
  <si>
    <t>5. Obsługa długu publicznego</t>
  </si>
  <si>
    <t>6. Różne rozliczenia</t>
  </si>
  <si>
    <t>7. Oświata i wychowanie</t>
  </si>
  <si>
    <t>9. Pozostałe zadania w zakresie polityki</t>
  </si>
  <si>
    <t>10. Edukacyjna opieka wychowawcza</t>
  </si>
  <si>
    <t>11. Kultura i ochrona dziedzictwa</t>
  </si>
  <si>
    <t>12. Kultura fizyczna i sport</t>
  </si>
  <si>
    <t xml:space="preserve">8. Pozostałe zadania w zakresie </t>
  </si>
  <si>
    <t xml:space="preserve">    społecznej</t>
  </si>
  <si>
    <t xml:space="preserve">    Powiatowy Urząd Pracy</t>
  </si>
  <si>
    <t xml:space="preserve">      Pozostała działalność</t>
  </si>
  <si>
    <t>Działalność usługowa</t>
  </si>
  <si>
    <t>Geodezyjnym i Kartograficznym</t>
  </si>
  <si>
    <t xml:space="preserve">Fundusz Gospodarki Zasobem </t>
  </si>
  <si>
    <t>7. Placówki dla małych dzieci</t>
  </si>
  <si>
    <t>Rozdział 75411            § 6610</t>
  </si>
  <si>
    <t>z dnia   ………. r.</t>
  </si>
  <si>
    <t>Załącznik Nr 3</t>
  </si>
  <si>
    <t>Załącznik Nr 6</t>
  </si>
  <si>
    <t xml:space="preserve">      na Rzecz Aktywizacji Zawodowej</t>
  </si>
  <si>
    <t xml:space="preserve">     i Zawodowego "Aga"</t>
  </si>
  <si>
    <t xml:space="preserve">3. Starostwa Powiatowego w Kielcach </t>
  </si>
  <si>
    <t xml:space="preserve">    za 13 wychowanków</t>
  </si>
  <si>
    <t xml:space="preserve">    Świętokrzyskim za 2 wychowanków</t>
  </si>
  <si>
    <t xml:space="preserve">    - Zdroju za 3 wychowanków</t>
  </si>
  <si>
    <t>Fundusz Ochrony Środowiska</t>
  </si>
  <si>
    <t>i Gospodarki Wodnej</t>
  </si>
  <si>
    <t>wynagrodzenia              i pochodne</t>
  </si>
  <si>
    <t xml:space="preserve">    i nieruchomościami</t>
  </si>
  <si>
    <t xml:space="preserve">    (nieinwestycyjne)</t>
  </si>
  <si>
    <t xml:space="preserve">    i ochrona przeciwpożarowa</t>
  </si>
  <si>
    <t>Rozdział 70005            § 0750</t>
  </si>
  <si>
    <t>Rozdział 75411            § 2360</t>
  </si>
  <si>
    <t>do Uchwały Nr / /20..</t>
  </si>
  <si>
    <t>na realizację programów i projektów realizowanych z udziałem środków pochopdzących z funduszy strukturalnych i Funduszu Spójności UE (§ 963)</t>
  </si>
  <si>
    <t>2.1</t>
  </si>
  <si>
    <t>3.1</t>
  </si>
  <si>
    <t>na realizację programów i projektów realizowanych z udziałem środków pochopdzących z funduszy strukturalnych i Funduszu Spójności UE (§ 982)</t>
  </si>
  <si>
    <t>7.</t>
  </si>
  <si>
    <t>7.1</t>
  </si>
  <si>
    <t>7.2</t>
  </si>
  <si>
    <t>na realizację programów i projektów realizowanych z udziałem środków pochopdzących z funduszy strukturalnych i Funduszu Spójności UE (§ 931)</t>
  </si>
  <si>
    <t>Wolne środki jako nadwyżka środków pieniężnych na rachunku bieżącym budżetu j.s.t wynikając z rozliczeń kredytów i pożyczek z lat ubiegłych (§ 955)</t>
  </si>
  <si>
    <t>Przychody z lokat (§ 994)</t>
  </si>
  <si>
    <t>na realizację programów i projektów realizowanych z udziałem środków pochopdzących z funduszy strukturalnych i Funduszu Spójności UE (§ 903)</t>
  </si>
  <si>
    <t>kwota</t>
  </si>
  <si>
    <t>pochodzęce z:</t>
  </si>
  <si>
    <t>Wysokość wydatków w roku 2008</t>
  </si>
  <si>
    <t>Wydatki do poniesienia po roku 2008</t>
  </si>
  <si>
    <t>Rozdz</t>
  </si>
  <si>
    <t>Wydatki na programy i projekty realizowane ze środków pochodzących z funduszy strukturalnych i funduszu spójności Unii Europejskiej na 2006 rok</t>
  </si>
  <si>
    <t>L.p</t>
  </si>
  <si>
    <t>Źródła finansowania</t>
  </si>
  <si>
    <t>Wydatki w roku budżetowym 2006</t>
  </si>
  <si>
    <t>2007 rok</t>
  </si>
  <si>
    <t>2008 rok</t>
  </si>
  <si>
    <t>Razem 2007-2008</t>
  </si>
  <si>
    <t>Ogółem wydatki bieżące</t>
  </si>
  <si>
    <t>- środki z budżetu j.s.t.</t>
  </si>
  <si>
    <t>- środki z budżetu krajowego</t>
  </si>
  <si>
    <t>- środki z pożyczki na prefinansowanie</t>
  </si>
  <si>
    <t>Ogółem wydatki majątkowe</t>
  </si>
  <si>
    <t>Ogółem wydatki</t>
  </si>
  <si>
    <t>Projekt</t>
  </si>
  <si>
    <t>Dz.</t>
  </si>
  <si>
    <t>źródło</t>
  </si>
  <si>
    <t>Przewidywane nakłady i źródła finansowania</t>
  </si>
  <si>
    <t>Stan środków pieniężnych na 01.01.2006</t>
  </si>
  <si>
    <t>Stan środków pieniężnych na 31.12.2006</t>
  </si>
  <si>
    <t xml:space="preserve">  Techniczne Zakłady Naukowe</t>
  </si>
  <si>
    <t xml:space="preserve">  Zespół Szkół Budowlanych</t>
  </si>
  <si>
    <t xml:space="preserve">  Zespół Szkół Ekonomicznych</t>
  </si>
  <si>
    <t xml:space="preserve">  Zespół Szkół Zawowodych Nr 1</t>
  </si>
  <si>
    <t xml:space="preserve">  Zespół Szkół Ponadgimn. Nr 4</t>
  </si>
  <si>
    <t xml:space="preserve">  Zespół Szkół Ponadgimn. Nr 3</t>
  </si>
  <si>
    <t>Jednostka otrzymująca</t>
  </si>
  <si>
    <t>Dotacje podmiotowe</t>
  </si>
  <si>
    <t>Dotacje celowe</t>
  </si>
  <si>
    <t>inwestycyjne</t>
  </si>
  <si>
    <t xml:space="preserve">Zakres dotacji                                                  </t>
  </si>
  <si>
    <t xml:space="preserve"> 4. "Lumen" Sp. z o o. w Radomiu</t>
  </si>
  <si>
    <t xml:space="preserve">§ 2310 </t>
  </si>
  <si>
    <t>Urząd Gminy w Bliżynie</t>
  </si>
  <si>
    <t>dotacje podmiotowe z budżetu dla</t>
  </si>
  <si>
    <t xml:space="preserve">§ 2540 </t>
  </si>
  <si>
    <t>§ 2310</t>
  </si>
  <si>
    <t>§ 2320</t>
  </si>
  <si>
    <t xml:space="preserve"> w tym dla:</t>
  </si>
  <si>
    <t xml:space="preserve">     - U. Gminy Bliżyn</t>
  </si>
  <si>
    <t xml:space="preserve">     - U. Gminy  Rzeszów</t>
  </si>
  <si>
    <t xml:space="preserve">     - Starostwa Powiatowego w Szydłowcu</t>
  </si>
  <si>
    <t>dotacje celowe przekazane gminie na</t>
  </si>
  <si>
    <t>utrzymanie dzieci w rodzinach zasępczych</t>
  </si>
  <si>
    <t>§ 2480</t>
  </si>
  <si>
    <t xml:space="preserve">dotacja podmiotowa z budżetu dla </t>
  </si>
  <si>
    <t>samorządowej instytucji kultury</t>
  </si>
  <si>
    <t>dotacja celowa przekazana na zadanie</t>
  </si>
  <si>
    <t>dotacja celowa przeznaczona na fundusz</t>
  </si>
  <si>
    <t>niepublicznej jednostki systemu oświaty</t>
  </si>
  <si>
    <t>zgodnie z art. 90 ustawyz dn. 7.09.1991 r.</t>
  </si>
  <si>
    <t>z terenu powiatu skarżyskiego zgodnie</t>
  </si>
  <si>
    <t>z ustawą o pomocy społecznej</t>
  </si>
  <si>
    <t>socjalny emerytów i rencistów byłych</t>
  </si>
  <si>
    <t xml:space="preserve">                Rady Powiatu Skarżyskiego</t>
  </si>
  <si>
    <t>jednostek budżetowych w 2006 roku</t>
  </si>
  <si>
    <t xml:space="preserve">Plan przychodów i wydatków dochodów własnych </t>
  </si>
  <si>
    <t>(za wyjątkiem dotacji dla zakładów budżetowych i gospodarstw pomocniczych)</t>
  </si>
  <si>
    <t>- środki z UE</t>
  </si>
  <si>
    <t xml:space="preserve">  </t>
  </si>
  <si>
    <t>Wartość zadania:</t>
  </si>
  <si>
    <t xml:space="preserve">Program: ZPORR       </t>
  </si>
  <si>
    <t>Priorytet: 1</t>
  </si>
  <si>
    <t>Działanie: 1.1</t>
  </si>
  <si>
    <t>600</t>
  </si>
  <si>
    <t>60014</t>
  </si>
  <si>
    <t>Ogółem wydatki majątkowe:</t>
  </si>
  <si>
    <t>ul. Sokola w Skarżysku – Kam.</t>
  </si>
  <si>
    <t>Rozbudowa drogi powiatowej nr 0557T Skarżysko- Kam. - Mirzec</t>
  </si>
  <si>
    <t>Budowa drogi powiatowej nr 0588T Łączna – Zagórze – Wzdół Rządowy</t>
  </si>
  <si>
    <t xml:space="preserve">Zakup samochodu ciężarowego i koparki </t>
  </si>
  <si>
    <t>ZDP</t>
  </si>
  <si>
    <t>ZPORR</t>
  </si>
  <si>
    <r>
      <t xml:space="preserve">Źródło dochodów                </t>
    </r>
    <r>
      <rPr>
        <b/>
        <sz val="10"/>
        <rFont val="Calisto MT"/>
        <family val="1"/>
      </rPr>
      <t>(paragrafy klasyfikacji)</t>
    </r>
  </si>
  <si>
    <t>Planowane wydatki budżetowe na realizację zadań programu                                              w latach 2007-2008</t>
  </si>
  <si>
    <t>Dz. /rozdz</t>
  </si>
  <si>
    <t xml:space="preserve">           II Liceum Ogólnokształcące</t>
  </si>
  <si>
    <t xml:space="preserve">           III Liceum Ogólnokształcące</t>
  </si>
  <si>
    <t xml:space="preserve">                  w zakresie polityki społecznej"</t>
  </si>
  <si>
    <t>dotacje celowe na utrzymanie wychowanków</t>
  </si>
  <si>
    <t>w ośrodkach opiekuńczo-wychowawczych</t>
  </si>
  <si>
    <t>zgodnie z ustawą z dn.12.03.2004 r. o pomocy</t>
  </si>
  <si>
    <t>społecznej art. 19 (Dz. U Nr 64 poz. 593</t>
  </si>
  <si>
    <t>z póź. zm.) wg kosztów uprzednio zawartych</t>
  </si>
  <si>
    <t>umów i porozumień</t>
  </si>
  <si>
    <t>w zakresie utrzymania zimowego dróg</t>
  </si>
  <si>
    <t>na ternie Gminy Bliżyn</t>
  </si>
  <si>
    <t>o systemie oświaty (Dz.U. z 1996 r. Nr 67</t>
  </si>
  <si>
    <t>poz. 329 z późn.zm.)</t>
  </si>
  <si>
    <t>nauczycieli Liceum Ogólnoksztłcącego Bliżyn</t>
  </si>
  <si>
    <r>
      <t>w tym dla:</t>
    </r>
    <r>
      <rPr>
        <sz val="12"/>
        <rFont val="Times New Roman CE"/>
        <family val="1"/>
      </rPr>
      <t xml:space="preserve"> Bilioteki Miejsko-Powiatowej</t>
    </r>
  </si>
  <si>
    <t xml:space="preserve">                                    § 2329</t>
  </si>
  <si>
    <t xml:space="preserve">                                    § 0970</t>
  </si>
  <si>
    <t xml:space="preserve">                                    § 0770</t>
  </si>
  <si>
    <t xml:space="preserve">                                    § 0910</t>
  </si>
  <si>
    <t xml:space="preserve">                                    § 2360</t>
  </si>
  <si>
    <t xml:space="preserve">Rozdział 71015             § 0690 </t>
  </si>
  <si>
    <t xml:space="preserve">Rozdział 75020             § 0420 </t>
  </si>
  <si>
    <t>Załącznik Nr 6a</t>
  </si>
  <si>
    <t>Załącznik Nr 8</t>
  </si>
  <si>
    <t>Załącznik Nr 9</t>
  </si>
  <si>
    <t xml:space="preserve">                Załącznik Nr 10</t>
  </si>
  <si>
    <t>Załącznik Nr 7b</t>
  </si>
  <si>
    <t>Załącznik Nr 7</t>
  </si>
  <si>
    <t>8. Rodziny zastępcze</t>
  </si>
  <si>
    <t xml:space="preserve">     - U. Gminy  Lublin</t>
  </si>
  <si>
    <t>§ 2690</t>
  </si>
  <si>
    <t>Rozdział 60014            § 6610</t>
  </si>
  <si>
    <t xml:space="preserve">Rozdział 85204            § 2320 </t>
  </si>
  <si>
    <t>Rozdział 85403            § 2310</t>
  </si>
  <si>
    <t>Rozdział 60014            § 6298</t>
  </si>
  <si>
    <t>w tym: I Liceum Ogólnokształcące</t>
  </si>
  <si>
    <t>Przebudowa ul. 1-go Maja na odcinku od ul. Kościuszki do ul. 11-go listopada</t>
  </si>
  <si>
    <t>Przebudowa mostu w ciągu drogi powiatowej nr 0556T w m. Skarżysko-Kościelne</t>
  </si>
  <si>
    <t>Przebudowa drogi powiatowej nr 0555T Świerczek - Skarżysko-Kościelne</t>
  </si>
  <si>
    <t>Zakup komputerów z oprogramowaniem Eurofinanse</t>
  </si>
  <si>
    <t>Komputeryzacja w Centrum Kształcenia Praktycznego współfinansowane ze środków UE</t>
  </si>
  <si>
    <t>Centrum Kształcenia Praktycznego</t>
  </si>
  <si>
    <t xml:space="preserve">Łączne nakłady finansowe                              </t>
  </si>
  <si>
    <t xml:space="preserve">Wysokość wydatków w roku budżetowym 2006 </t>
  </si>
  <si>
    <t>Rok  rozpoczęcia</t>
  </si>
  <si>
    <t>Rok  zakończenia</t>
  </si>
  <si>
    <t>Załącznik Nr 5</t>
  </si>
  <si>
    <t>Poręczenia i gwarancje</t>
  </si>
  <si>
    <t>Łączna kwota poręczeń i gwarancji na 2006 r.</t>
  </si>
  <si>
    <t>1) Jeśli z umowy /lub innej podstawy prawnej/ poręczenia udzielonego przed 01.01.2006 wynika, że poręczyciel ponosi odpowiedzialność za zobowiązana dłużnika według obowiązującego dłużnika harmonogramu spłaty bez możliwości obciążenia poręczyciela jednorazowo całym zadłużeniem pozostałym do spłaty w wyniku postawienia poręczonego kredytu/pożyczki w stan natychmiastowej wymagalności wówczas w planowanych wydatkach z tytułu poręczeń na 2006 r. należy uwzględnić kwoty przypadające do spłaty w 2006 r. według obowiązującego dłużnika harmonogramu spłaty. Jeżeli natomiast z umowy /lub innej podstawy prawnej/ poręczenia wynika, że cały kredyt może być przez wierzyciela postawiony w stan natychmiastowej wymagalności wskutek czego całym pozostałym do spłaty kredytem/ pożyczką obciążony zostanie jednorazowo poręczyciel wówczas w planowanych wydatkach z tytułu poręczeń na 2006 r. należy uwzględnić kwotę odpowiadającą całemu pozostałemu do spłaty kredytowi/ pożyczce wraz z odsetkami</t>
  </si>
  <si>
    <t>2) Jeśli w łącznej kwocie poręczeń i gwarancji planowanych do udzielenia w 2006 roku (kol. 3) przewidywane są poręczenia, których termin obowiązywania przekraczać będzie rok budżetowy 2006 wówczas w łącznej kwocie poręczeń uwzględnić należy tylko tę częźć poręczenia, która dotyczy roku 2006.</t>
  </si>
  <si>
    <t>3) Wydatki w kolumnie 4 muszą odpowiadać wydatkom bieżącym z tytułu poręczeń i gwarancji określonym w § 2 uchwały budżetowej i w zał. Nr 2 do uchwały budżetowej (dział 757, rozdział 75704). Wydatki te stanowią sumę wydatków z tytułu poręczeń i gwarancji udzielonych przed 01.01.2006 r. w kwocie planowanej na 2006 r. (z uwzględnieniem wyjaśnienia jak w pkt 1) oraz łącznej kwoty poręczeń i gwarancji planowanych do udzielenia w roku budżetowym 2006 (z uwzględnieniem wyjaśnienia jak w pkt 2).</t>
  </si>
  <si>
    <t>4) Wydatki kolumn 5 i dalszych powinny obejmować okres poręczenia od 2007 r. do końca terminu obowiązywania poręczenia lub gwarancji udzielonych przed 01.01.2006 r. (rok 2006 obejmuje kolumna 2)</t>
  </si>
  <si>
    <r>
      <t xml:space="preserve">Planowane na 2006 r. wydatki z tytułu poręczeń i gwarancji udzielonych przed 01.01.2006 r. </t>
    </r>
    <r>
      <rPr>
        <sz val="8"/>
        <color indexed="8"/>
        <rFont val="Times New Roman"/>
        <family val="1"/>
      </rPr>
      <t>1)</t>
    </r>
  </si>
  <si>
    <r>
      <t>Suma wydatków planowanych na 2006 r. z tytułu udzielonych poręczeń i gwarancji</t>
    </r>
    <r>
      <rPr>
        <sz val="8"/>
        <color indexed="8"/>
        <rFont val="Times New Roman"/>
        <family val="1"/>
      </rPr>
      <t xml:space="preserve"> 2)</t>
    </r>
    <r>
      <rPr>
        <sz val="9.95"/>
        <color indexed="8"/>
        <rFont val="Times New Roman"/>
        <family val="1"/>
      </rPr>
      <t xml:space="preserve">                                         </t>
    </r>
    <r>
      <rPr>
        <sz val="8"/>
        <color indexed="8"/>
        <rFont val="Times New Roman"/>
        <family val="1"/>
      </rPr>
      <t>(2 + 3)</t>
    </r>
  </si>
  <si>
    <r>
      <t xml:space="preserve">Wydatki z tytułu poręczeń i gwarancji udzielonych przed 01.01.2006 r. do końca okresu (terminu) obowiązywania poręczenia i gwarancji </t>
    </r>
    <r>
      <rPr>
        <sz val="8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4)</t>
    </r>
  </si>
  <si>
    <t xml:space="preserve">   Rozliczenia z tytułu poręczeń i gwarancji</t>
  </si>
  <si>
    <t xml:space="preserve">   udzielonych przez Skarb Państwa lub</t>
  </si>
  <si>
    <t xml:space="preserve">   jednostkę samorządu terytorialnego</t>
  </si>
  <si>
    <t xml:space="preserve">   Składki na ubezpieczenie zdrowotne</t>
  </si>
  <si>
    <t xml:space="preserve">   oraz świadczenia dla osób nie objętych</t>
  </si>
  <si>
    <t xml:space="preserve">   obowiązkiem ubezpieczenia zdrowotnego</t>
  </si>
  <si>
    <r>
      <t xml:space="preserve">Kredyty i pożyczki długoterminowe </t>
    </r>
    <r>
      <rPr>
        <sz val="10"/>
        <rFont val="Times New Roman CE"/>
        <family val="1"/>
      </rPr>
      <t>(</t>
    </r>
    <r>
      <rPr>
        <sz val="10"/>
        <rFont val="Arial"/>
        <family val="0"/>
      </rPr>
      <t>§</t>
    </r>
    <r>
      <rPr>
        <sz val="10"/>
        <rFont val="Times New Roman CE"/>
        <family val="1"/>
      </rPr>
      <t xml:space="preserve"> 903 i </t>
    </r>
    <r>
      <rPr>
        <sz val="10"/>
        <rFont val="Arial"/>
        <family val="0"/>
      </rPr>
      <t>§</t>
    </r>
    <r>
      <rPr>
        <sz val="10"/>
        <rFont val="Times New Roman CE"/>
        <family val="1"/>
      </rPr>
      <t xml:space="preserve"> 952)</t>
    </r>
  </si>
  <si>
    <r>
      <t xml:space="preserve">pozostałe kredyty i pożyczki </t>
    </r>
    <r>
      <rPr>
        <i/>
        <sz val="10"/>
        <rFont val="Times New Roman"/>
        <family val="1"/>
      </rPr>
      <t>(</t>
    </r>
    <r>
      <rPr>
        <sz val="10"/>
        <rFont val="Times New Roman"/>
        <family val="1"/>
      </rPr>
      <t>§ 952</t>
    </r>
    <r>
      <rPr>
        <i/>
        <sz val="10"/>
        <rFont val="Times New Roman"/>
        <family val="1"/>
      </rPr>
      <t>)</t>
    </r>
  </si>
  <si>
    <r>
      <t xml:space="preserve">Papiery wartościowe </t>
    </r>
    <r>
      <rPr>
        <sz val="10"/>
        <rFont val="Times New Roman CE"/>
        <family val="1"/>
      </rPr>
      <t>(</t>
    </r>
    <r>
      <rPr>
        <sz val="10"/>
        <rFont val="Arial"/>
        <family val="0"/>
      </rPr>
      <t>§</t>
    </r>
    <r>
      <rPr>
        <sz val="10"/>
        <rFont val="Times New Roman CE"/>
        <family val="1"/>
      </rPr>
      <t xml:space="preserve"> 931)</t>
    </r>
  </si>
  <si>
    <r>
      <t xml:space="preserve">Obligacje jednostek samorządowych oraz związków komunalnych </t>
    </r>
    <r>
      <rPr>
        <sz val="10"/>
        <rFont val="Times New Roman CE"/>
        <family val="1"/>
      </rPr>
      <t>(</t>
    </r>
    <r>
      <rPr>
        <sz val="10"/>
        <rFont val="Arial"/>
        <family val="0"/>
      </rPr>
      <t>§</t>
    </r>
    <r>
      <rPr>
        <sz val="10"/>
        <rFont val="Times New Roman CE"/>
        <family val="1"/>
      </rPr>
      <t xml:space="preserve"> 931)</t>
    </r>
  </si>
  <si>
    <r>
      <t xml:space="preserve">Spłata pożyczek udzielonych </t>
    </r>
    <r>
      <rPr>
        <sz val="10"/>
        <rFont val="Times New Roman CE"/>
        <family val="0"/>
      </rPr>
      <t>(</t>
    </r>
    <r>
      <rPr>
        <sz val="10"/>
        <rFont val="Arial"/>
        <family val="0"/>
      </rPr>
      <t>§</t>
    </r>
    <r>
      <rPr>
        <sz val="10"/>
        <rFont val="Times New Roman CE"/>
        <family val="0"/>
      </rPr>
      <t xml:space="preserve"> 951)</t>
    </r>
  </si>
  <si>
    <r>
      <t xml:space="preserve">Nadwyżka z lat ubiegłych </t>
    </r>
    <r>
      <rPr>
        <sz val="10"/>
        <rFont val="Times New Roman CE"/>
        <family val="0"/>
      </rPr>
      <t>(</t>
    </r>
    <r>
      <rPr>
        <sz val="10"/>
        <rFont val="Arial"/>
        <family val="0"/>
      </rPr>
      <t>§</t>
    </r>
    <r>
      <rPr>
        <sz val="10"/>
        <rFont val="Times New Roman CE"/>
        <family val="0"/>
      </rPr>
      <t xml:space="preserve"> 957)</t>
    </r>
  </si>
  <si>
    <r>
      <t>Prywatyzacja majątku j.s.t</t>
    </r>
    <r>
      <rPr>
        <sz val="10"/>
        <rFont val="Times New Roman CE"/>
        <family val="1"/>
      </rPr>
      <t xml:space="preserve"> (</t>
    </r>
    <r>
      <rPr>
        <sz val="10"/>
        <rFont val="Arial"/>
        <family val="0"/>
      </rPr>
      <t xml:space="preserve">§ </t>
    </r>
    <r>
      <rPr>
        <sz val="10"/>
        <rFont val="Times New Roman CE"/>
        <family val="1"/>
      </rPr>
      <t>941, § 942 i § 944)</t>
    </r>
  </si>
  <si>
    <r>
      <t xml:space="preserve">Inne źródła </t>
    </r>
    <r>
      <rPr>
        <sz val="10"/>
        <rFont val="Times New Roman CE"/>
        <family val="0"/>
      </rPr>
      <t>(§ 955 i § 994)</t>
    </r>
  </si>
  <si>
    <r>
      <t xml:space="preserve">Spłaty kredytów i pożyczek długoterminowych </t>
    </r>
    <r>
      <rPr>
        <sz val="10"/>
        <rFont val="Times New Roman CE"/>
        <family val="0"/>
      </rPr>
      <t>(§ 992, 963)</t>
    </r>
  </si>
  <si>
    <r>
      <t xml:space="preserve">pozostałe kredyty i pożyczki </t>
    </r>
    <r>
      <rPr>
        <i/>
        <sz val="10"/>
        <rFont val="Times New Roman"/>
        <family val="1"/>
      </rPr>
      <t>(</t>
    </r>
    <r>
      <rPr>
        <sz val="10"/>
        <rFont val="Times New Roman"/>
        <family val="1"/>
      </rPr>
      <t xml:space="preserve">§ </t>
    </r>
    <r>
      <rPr>
        <i/>
        <sz val="10"/>
        <rFont val="Times New Roman"/>
        <family val="1"/>
      </rPr>
      <t>992)</t>
    </r>
  </si>
  <si>
    <r>
      <t xml:space="preserve">Wykup papierów wartościowych </t>
    </r>
    <r>
      <rPr>
        <sz val="10"/>
        <rFont val="Times New Roman CE"/>
        <family val="0"/>
      </rPr>
      <t>(§ 982)</t>
    </r>
  </si>
  <si>
    <r>
      <t xml:space="preserve">Wykup obligacji samorządowych </t>
    </r>
    <r>
      <rPr>
        <sz val="10"/>
        <rFont val="Times New Roman"/>
        <family val="1"/>
      </rPr>
      <t>(§ 982)</t>
    </r>
  </si>
  <si>
    <r>
      <t xml:space="preserve">Udzielone pożyczki </t>
    </r>
    <r>
      <rPr>
        <sz val="10"/>
        <rFont val="Times New Roman"/>
        <family val="1"/>
      </rPr>
      <t>(§ 991)</t>
    </r>
  </si>
  <si>
    <r>
      <t xml:space="preserve">Lokaty w bankach </t>
    </r>
    <r>
      <rPr>
        <sz val="10"/>
        <rFont val="Times New Roman CE"/>
        <family val="0"/>
      </rPr>
      <t>(§ 994)</t>
    </r>
  </si>
  <si>
    <r>
      <t xml:space="preserve">Inne cele </t>
    </r>
    <r>
      <rPr>
        <sz val="10"/>
        <rFont val="Times New Roman CE"/>
        <family val="0"/>
      </rPr>
      <t>(§ 995)</t>
    </r>
  </si>
  <si>
    <t>Komputeryzacja w budynku Starostwa                                        II etap</t>
  </si>
  <si>
    <t>Przebudowa ul. Norwida od ul. Prusa do                            ul. Paryskiej</t>
  </si>
  <si>
    <t>Przebudowa ul. Krasińskiego                                              od Al. Piłsudskiego do Al. Niepodległości</t>
  </si>
  <si>
    <t>Przebudowa ul. Szkolnej na całym odcinku</t>
  </si>
  <si>
    <t>Zakup sygnalizatorów świetlnych                      (skrzyżowanie Al. Piłsudskiego                                                 z Al. Niepodległości w Skarżysku-Kam.)</t>
  </si>
  <si>
    <t>Budowa drogi powiatowej nr 0590T w m. Podłazie</t>
  </si>
  <si>
    <t>2007                                 rok</t>
  </si>
  <si>
    <t>2008                   rok</t>
  </si>
  <si>
    <t>Razem                       2007-2008</t>
  </si>
  <si>
    <t>- środki z pożyczki</t>
  </si>
  <si>
    <t xml:space="preserve">   na prefinansowanie</t>
  </si>
  <si>
    <t>Wydatki na programy i projekty realizowane ze środków pochodzących                                                                                          z funduszy strukturalnych i funduszu spójności Unii Europejskiej na 2006 rok</t>
  </si>
  <si>
    <t>Projekt:</t>
  </si>
  <si>
    <t xml:space="preserve">   Rozbudowa drogi powiatowej </t>
  </si>
  <si>
    <t xml:space="preserve">   nr 0578T Suchdeniów-Parszów</t>
  </si>
  <si>
    <t xml:space="preserve">   nr 0437T Samsonów -Odrowąż</t>
  </si>
  <si>
    <t>z dnia 16.03.2006 r.</t>
  </si>
  <si>
    <t xml:space="preserve">                z dnia 16.03.2006 r.</t>
  </si>
  <si>
    <t>Załącznik Nr 4</t>
  </si>
  <si>
    <t>Prognoza długu publicznego na lata 2006 – 2016</t>
  </si>
  <si>
    <t>w tys. zł</t>
  </si>
  <si>
    <t>Wyszczególnienie</t>
  </si>
  <si>
    <t>Wykonanie</t>
  </si>
  <si>
    <t>Przewidywane wykonanie na 31.12</t>
  </si>
  <si>
    <t>A. Dochody</t>
  </si>
  <si>
    <t>z tego</t>
  </si>
  <si>
    <t>Dochody własne</t>
  </si>
  <si>
    <t>Dotacje</t>
  </si>
  <si>
    <t>Wpływy z innych źródeł</t>
  </si>
  <si>
    <t>B. Wydatki</t>
  </si>
  <si>
    <t>Wydatki bieżące</t>
  </si>
  <si>
    <t>Wydatki majątkowe</t>
  </si>
  <si>
    <t>C. Nadwyżka/deficyt (A-B)</t>
  </si>
  <si>
    <t>D. Finansowanie</t>
  </si>
  <si>
    <t>11</t>
  </si>
  <si>
    <t>12</t>
  </si>
  <si>
    <t>13</t>
  </si>
  <si>
    <t>14</t>
  </si>
  <si>
    <t>15</t>
  </si>
  <si>
    <t>D1 Przychody ogółem</t>
  </si>
  <si>
    <t>Kredyty i pożyczki</t>
  </si>
  <si>
    <t>w tym</t>
  </si>
  <si>
    <t>Na realizację programów i projektów realizowanych 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</si>
  <si>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</si>
  <si>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</si>
  <si>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</si>
  <si>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samorządowych oraz związków komunalnych</t>
  </si>
  <si>
    <t>Prywatyzacja majątku JST</t>
  </si>
  <si>
    <t>Inne źródła</t>
  </si>
  <si>
    <t xml:space="preserve">Wolne środki jako nadwyżka środków pieniężnych na rachunku bieżącym budżetu JST wynikająca z rozliczeń kredytów i pożyczek z lat ubiegłych </t>
  </si>
  <si>
    <t>Przychody z lokat</t>
  </si>
  <si>
    <t>D2 Rozchody ogółem</t>
  </si>
  <si>
    <t>Spłaty kredytów i pożyczek długoterminowych</t>
  </si>
  <si>
    <t>Udzielone pożyczki</t>
  </si>
  <si>
    <t>Lokaty w banku</t>
  </si>
  <si>
    <t>Wykup papierów wartościowych</t>
  </si>
  <si>
    <t>Wykup obligacji samorządowych</t>
  </si>
  <si>
    <t>Inne cele</t>
  </si>
  <si>
    <t>E1 Dług na koniec roku</t>
  </si>
  <si>
    <t>Zaciągnięte kredyty i pożyczki długoterminowe</t>
  </si>
  <si>
    <t>Wyemitowane papiery wartościowe</t>
  </si>
  <si>
    <t>Wyemitowane obligacje samorządowe</t>
  </si>
  <si>
    <t>Przyjęte depozyty</t>
  </si>
  <si>
    <t>Wymagalne zobowiązania</t>
  </si>
  <si>
    <t>Z tytułu dostaw towarów i usług</t>
  </si>
  <si>
    <t>Z tytułu udzielnych poręczeń</t>
  </si>
  <si>
    <t>Wskaźnik długu (poz. 34/poz.1)% art. 114 ust.1</t>
  </si>
  <si>
    <t>Wskaźnik długu bez UE (poz. 34 – poz.36-poz.38-poz.40/poz.1)% art. 114 ust.3</t>
  </si>
  <si>
    <t>Wskaźnik długu do dochodów własnych (poz.34/poz.2)%</t>
  </si>
  <si>
    <t>Wskaźnik długu bez UE do dochodów własnych (poz. 34 – poz.36-poz.38-poz.40/poz.2)%</t>
  </si>
  <si>
    <t>E2. Zadłużenie w ciągu roku</t>
  </si>
  <si>
    <t>Z tego, przypadające do spłaty w roku budżetowym</t>
  </si>
  <si>
    <t>Kredyty i pożyczki (kapitał + odsetki)</t>
  </si>
  <si>
    <t>Potencjalne spłaty z tytułu udzielonych poręczeń</t>
  </si>
  <si>
    <t>Wskaźnik zadłużenia (poz.49/poz.1)% art. 113 ust.1</t>
  </si>
  <si>
    <t>Wskaźnik zadłużenia bez UE (poz. 49-poz.51-poz.53-poz.55/poz.1)% art. 113 ust.3</t>
  </si>
  <si>
    <t>Wskaźnik zadłużenia do dochodów własnych (poz.49/poz.2)%</t>
  </si>
  <si>
    <t>Wskaźnik zadłużenia bez UE do dochodów własnych (poz. 49-poz.51-poz.53-poz.55/poz.2)%</t>
  </si>
  <si>
    <t xml:space="preserve"> Pieczęć i podpis        </t>
  </si>
  <si>
    <t xml:space="preserve">                Przewodniczącego Rady</t>
  </si>
  <si>
    <t>2004 r.</t>
  </si>
  <si>
    <t>2005 r.</t>
  </si>
  <si>
    <t>2006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</si>
  <si>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</si>
  <si>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</si>
  <si>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</si>
  <si>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</si>
  <si>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</si>
  <si>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</si>
  <si>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</si>
  <si>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</si>
  <si>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</si>
  <si>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</si>
  <si>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 xml:space="preserve">                                   § 6619</t>
  </si>
  <si>
    <t xml:space="preserve">                                                      Załącznik Nr 1</t>
  </si>
  <si>
    <t xml:space="preserve">                                                      do Uchwały Nr 258/XXXIX/2006</t>
  </si>
  <si>
    <t xml:space="preserve">                                                      Rady Powiatu Skarżyskiego</t>
  </si>
  <si>
    <t xml:space="preserve">                                                      z dnia 16.03.2006 r.</t>
  </si>
  <si>
    <t>do Uchwały Nr 258/XXXIX /2006</t>
  </si>
  <si>
    <t>do Uchwały Nr 258/XXXIX/2006</t>
  </si>
  <si>
    <t>Planowane wydatki budżetowe na realizację zadań programu w latach 2007-2008</t>
  </si>
  <si>
    <t xml:space="preserve">                do Uchwały Nr 258/XXXIX/2006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</si>
</sst>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.00;[Red]0.00"/>
    <numFmt numFmtId="170" formatCode="[$-415]d\ mmmm\ yyyy"/>
    <numFmt numFmtId="171" formatCode="#,##0.00;[Red]#,##0.00"/>
    <numFmt numFmtId="172" formatCode="#,##0.00\ _z_ł;[Red]#,##0.00\ _z_ł"/>
    <numFmt numFmtId="173" formatCode="00\-000"/>
    <numFmt numFmtId="174" formatCode="0;[Red]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#.00"/>
  </numFmts>
  <fonts count="82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13"/>
      <name val="Times New Roman CE"/>
      <family val="0"/>
    </font>
    <font>
      <b/>
      <sz val="10"/>
      <name val="Times New Roman CE"/>
      <family val="0"/>
    </font>
    <font>
      <i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0"/>
    </font>
    <font>
      <b/>
      <sz val="11.5"/>
      <name val="Times New Roman CE"/>
      <family val="0"/>
    </font>
    <font>
      <sz val="9"/>
      <name val="Times New Roman CE"/>
      <family val="0"/>
    </font>
    <font>
      <i/>
      <sz val="12"/>
      <name val="Times New Roman CE"/>
      <family val="1"/>
    </font>
    <font>
      <sz val="11.5"/>
      <name val="Times New Roman CE"/>
      <family val="1"/>
    </font>
    <font>
      <i/>
      <sz val="12.5"/>
      <name val="Times New Roman CE"/>
      <family val="0"/>
    </font>
    <font>
      <b/>
      <i/>
      <sz val="13"/>
      <name val="Times New Roman CE"/>
      <family val="0"/>
    </font>
    <font>
      <b/>
      <i/>
      <sz val="13"/>
      <name val="Times New Roman"/>
      <family val="1"/>
    </font>
    <font>
      <b/>
      <sz val="15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.6"/>
      <name val="Times New Roman"/>
      <family val="1"/>
    </font>
    <font>
      <b/>
      <sz val="12.5"/>
      <name val="Times New Roman CE"/>
      <family val="0"/>
    </font>
    <font>
      <b/>
      <sz val="13"/>
      <name val="Times New Roman"/>
      <family val="1"/>
    </font>
    <font>
      <sz val="11.5"/>
      <name val="Times New Roman"/>
      <family val="1"/>
    </font>
    <font>
      <sz val="12.5"/>
      <name val="Times New Roman CE"/>
      <family val="1"/>
    </font>
    <font>
      <b/>
      <sz val="12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b/>
      <sz val="9"/>
      <name val="Calisto MT"/>
      <family val="1"/>
    </font>
    <font>
      <sz val="10"/>
      <name val="Calisto MT"/>
      <family val="1"/>
    </font>
    <font>
      <sz val="8"/>
      <name val="Times New Roman"/>
      <family val="1"/>
    </font>
    <font>
      <sz val="11"/>
      <name val="Calisto MT"/>
      <family val="1"/>
    </font>
    <font>
      <b/>
      <sz val="13"/>
      <name val="Calisto MT"/>
      <family val="1"/>
    </font>
    <font>
      <b/>
      <sz val="8"/>
      <name val="Calisto MT"/>
      <family val="1"/>
    </font>
    <font>
      <b/>
      <sz val="10"/>
      <name val="Times New Roman"/>
      <family val="1"/>
    </font>
    <font>
      <b/>
      <sz val="15"/>
      <name val="Calisto MT"/>
      <family val="1"/>
    </font>
    <font>
      <sz val="8"/>
      <name val="Arial CE"/>
      <family val="0"/>
    </font>
    <font>
      <b/>
      <i/>
      <sz val="11"/>
      <name val="Times New Roman CE"/>
      <family val="0"/>
    </font>
    <font>
      <b/>
      <sz val="8.5"/>
      <name val="Calisto MT"/>
      <family val="1"/>
    </font>
    <font>
      <sz val="12"/>
      <name val="Tw Cen MT"/>
      <family val="2"/>
    </font>
    <font>
      <b/>
      <sz val="9"/>
      <name val="Times New Roman CE"/>
      <family val="0"/>
    </font>
    <font>
      <i/>
      <sz val="10.5"/>
      <name val="Times New Roman CE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9.5"/>
      <name val="Times New Roman CE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4"/>
      <name val="Times New Roman CE"/>
      <family val="0"/>
    </font>
    <font>
      <b/>
      <sz val="14"/>
      <name val="Calisto MT"/>
      <family val="1"/>
    </font>
    <font>
      <sz val="11"/>
      <color indexed="8"/>
      <name val="Times New Roman CE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9.9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sto MT"/>
      <family val="1"/>
    </font>
    <font>
      <i/>
      <sz val="10"/>
      <name val="Times New Roman"/>
      <family val="1"/>
    </font>
    <font>
      <sz val="10.5"/>
      <name val="Times New Roman CE"/>
      <family val="0"/>
    </font>
    <font>
      <b/>
      <sz val="11"/>
      <color indexed="8"/>
      <name val="Times New Roman"/>
      <family val="1"/>
    </font>
    <font>
      <b/>
      <sz val="9.5"/>
      <name val="Calisto MT"/>
      <family val="1"/>
    </font>
    <font>
      <b/>
      <sz val="10.5"/>
      <name val="Calisto MT"/>
      <family val="1"/>
    </font>
    <font>
      <b/>
      <sz val="7.5"/>
      <name val="Calisto MT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3"/>
      <color indexed="8"/>
      <name val="Calisto MT"/>
      <family val="1"/>
    </font>
    <font>
      <sz val="12"/>
      <name val="Calisto MT"/>
      <family val="1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3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2" fillId="0" borderId="4" xfId="0" applyFont="1" applyBorder="1" applyAlignment="1" quotePrefix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3" fillId="0" borderId="4" xfId="0" applyFont="1" applyBorder="1" applyAlignment="1" quotePrefix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2" xfId="0" applyFont="1" applyBorder="1" applyAlignment="1" quotePrefix="1">
      <alignment horizontal="center" vertical="top" wrapText="1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2" borderId="7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3" fontId="3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 quotePrefix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1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wrapText="1"/>
    </xf>
    <xf numFmtId="0" fontId="27" fillId="0" borderId="12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/>
    </xf>
    <xf numFmtId="0" fontId="21" fillId="0" borderId="5" xfId="0" applyFont="1" applyBorder="1" applyAlignment="1">
      <alignment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7" fillId="0" borderId="9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0" fontId="27" fillId="0" borderId="12" xfId="0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/>
    </xf>
    <xf numFmtId="0" fontId="22" fillId="0" borderId="12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center" wrapText="1"/>
    </xf>
    <xf numFmtId="0" fontId="16" fillId="0" borderId="7" xfId="0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27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16" fillId="0" borderId="13" xfId="0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3" fontId="24" fillId="0" borderId="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7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vertical="top"/>
    </xf>
    <xf numFmtId="0" fontId="33" fillId="0" borderId="2" xfId="0" applyFont="1" applyBorder="1" applyAlignment="1">
      <alignment vertical="top"/>
    </xf>
    <xf numFmtId="0" fontId="30" fillId="2" borderId="4" xfId="0" applyFont="1" applyFill="1" applyBorder="1" applyAlignment="1">
      <alignment horizontal="center"/>
    </xf>
    <xf numFmtId="168" fontId="30" fillId="2" borderId="4" xfId="0" applyNumberFormat="1" applyFont="1" applyFill="1" applyBorder="1" applyAlignment="1">
      <alignment horizontal="right"/>
    </xf>
    <xf numFmtId="0" fontId="33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/>
    </xf>
    <xf numFmtId="0" fontId="27" fillId="0" borderId="0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3" fontId="2" fillId="0" borderId="11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8" fillId="0" borderId="9" xfId="0" applyFont="1" applyBorder="1" applyAlignment="1">
      <alignment horizont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3" fontId="3" fillId="0" borderId="15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right" wrapText="1"/>
    </xf>
    <xf numFmtId="0" fontId="16" fillId="0" borderId="4" xfId="0" applyFont="1" applyBorder="1" applyAlignment="1">
      <alignment horizontal="right" wrapText="1"/>
    </xf>
    <xf numFmtId="0" fontId="27" fillId="0" borderId="9" xfId="0" applyFont="1" applyBorder="1" applyAlignment="1">
      <alignment horizontal="right" wrapText="1"/>
    </xf>
    <xf numFmtId="0" fontId="28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8" fillId="0" borderId="4" xfId="0" applyFont="1" applyBorder="1" applyAlignment="1">
      <alignment horizontal="left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3" fontId="2" fillId="0" borderId="15" xfId="0" applyNumberFormat="1" applyFont="1" applyBorder="1" applyAlignment="1">
      <alignment vertical="top"/>
    </xf>
    <xf numFmtId="0" fontId="27" fillId="0" borderId="1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top"/>
    </xf>
    <xf numFmtId="0" fontId="3" fillId="0" borderId="9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7" fillId="0" borderId="2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3" fontId="2" fillId="0" borderId="4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3" fontId="30" fillId="0" borderId="4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3" fontId="30" fillId="0" borderId="3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horizontal="right"/>
    </xf>
    <xf numFmtId="3" fontId="30" fillId="0" borderId="2" xfId="0" applyNumberFormat="1" applyFont="1" applyBorder="1" applyAlignment="1">
      <alignment horizontal="right"/>
    </xf>
    <xf numFmtId="3" fontId="30" fillId="0" borderId="5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9" fillId="2" borderId="3" xfId="0" applyFont="1" applyFill="1" applyBorder="1" applyAlignment="1">
      <alignment vertical="top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9" fillId="2" borderId="5" xfId="0" applyNumberFormat="1" applyFont="1" applyFill="1" applyBorder="1" applyAlignment="1">
      <alignment horizontal="right" wrapText="1"/>
    </xf>
    <xf numFmtId="3" fontId="21" fillId="2" borderId="5" xfId="0" applyNumberFormat="1" applyFont="1" applyFill="1" applyBorder="1" applyAlignment="1">
      <alignment horizontal="right" wrapText="1"/>
    </xf>
    <xf numFmtId="3" fontId="21" fillId="2" borderId="3" xfId="0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41" fillId="0" borderId="3" xfId="0" applyFont="1" applyBorder="1" applyAlignment="1">
      <alignment horizontal="center" vertical="center"/>
    </xf>
    <xf numFmtId="0" fontId="41" fillId="0" borderId="7" xfId="0" applyFont="1" applyBorder="1" applyAlignment="1">
      <alignment vertical="center"/>
    </xf>
    <xf numFmtId="0" fontId="3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9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/>
    </xf>
    <xf numFmtId="3" fontId="9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right" wrapText="1"/>
    </xf>
    <xf numFmtId="3" fontId="21" fillId="3" borderId="0" xfId="0" applyNumberFormat="1" applyFont="1" applyFill="1" applyBorder="1" applyAlignment="1">
      <alignment horizontal="right" wrapText="1"/>
    </xf>
    <xf numFmtId="3" fontId="21" fillId="3" borderId="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top" wrapText="1"/>
    </xf>
    <xf numFmtId="0" fontId="21" fillId="3" borderId="9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21" fillId="3" borderId="0" xfId="0" applyFont="1" applyFill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top" wrapText="1"/>
    </xf>
    <xf numFmtId="3" fontId="9" fillId="2" borderId="8" xfId="0" applyNumberFormat="1" applyFont="1" applyFill="1" applyBorder="1" applyAlignment="1">
      <alignment horizontal="right" wrapText="1"/>
    </xf>
    <xf numFmtId="3" fontId="2" fillId="0" borderId="13" xfId="0" applyNumberFormat="1" applyFont="1" applyBorder="1" applyAlignment="1">
      <alignment horizontal="right" vertical="top" wrapText="1"/>
    </xf>
    <xf numFmtId="3" fontId="9" fillId="3" borderId="15" xfId="0" applyNumberFormat="1" applyFont="1" applyFill="1" applyBorder="1" applyAlignment="1">
      <alignment horizontal="right" wrapText="1"/>
    </xf>
    <xf numFmtId="3" fontId="9" fillId="3" borderId="0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38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top"/>
    </xf>
    <xf numFmtId="0" fontId="2" fillId="0" borderId="1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right" wrapText="1"/>
    </xf>
    <xf numFmtId="0" fontId="27" fillId="0" borderId="15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right" vertical="top" wrapText="1"/>
    </xf>
    <xf numFmtId="0" fontId="27" fillId="0" borderId="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vertical="center" wrapText="1"/>
    </xf>
    <xf numFmtId="3" fontId="24" fillId="4" borderId="4" xfId="0" applyNumberFormat="1" applyFont="1" applyFill="1" applyBorder="1" applyAlignment="1">
      <alignment vertical="center"/>
    </xf>
    <xf numFmtId="3" fontId="25" fillId="4" borderId="3" xfId="0" applyNumberFormat="1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top" wrapText="1"/>
    </xf>
    <xf numFmtId="3" fontId="24" fillId="4" borderId="3" xfId="0" applyNumberFormat="1" applyFont="1" applyFill="1" applyBorder="1" applyAlignment="1">
      <alignment horizontal="right" vertical="top"/>
    </xf>
    <xf numFmtId="3" fontId="6" fillId="4" borderId="3" xfId="0" applyNumberFormat="1" applyFont="1" applyFill="1" applyBorder="1" applyAlignment="1">
      <alignment horizontal="center" vertical="center"/>
    </xf>
    <xf numFmtId="3" fontId="24" fillId="4" borderId="4" xfId="0" applyNumberFormat="1" applyFont="1" applyFill="1" applyBorder="1" applyAlignment="1">
      <alignment horizontal="right" vertical="top"/>
    </xf>
    <xf numFmtId="3" fontId="24" fillId="4" borderId="3" xfId="0" applyNumberFormat="1" applyFont="1" applyFill="1" applyBorder="1" applyAlignment="1">
      <alignment horizontal="right"/>
    </xf>
    <xf numFmtId="0" fontId="46" fillId="4" borderId="7" xfId="0" applyFont="1" applyFill="1" applyBorder="1" applyAlignment="1">
      <alignment vertical="top" wrapText="1"/>
    </xf>
    <xf numFmtId="3" fontId="2" fillId="4" borderId="2" xfId="0" applyNumberFormat="1" applyFont="1" applyFill="1" applyBorder="1" applyAlignment="1">
      <alignment horizontal="right" vertical="center"/>
    </xf>
    <xf numFmtId="3" fontId="9" fillId="4" borderId="4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8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21" fillId="2" borderId="11" xfId="0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right" wrapText="1"/>
    </xf>
    <xf numFmtId="3" fontId="9" fillId="2" borderId="13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wrapText="1"/>
    </xf>
    <xf numFmtId="3" fontId="9" fillId="2" borderId="2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9" fillId="3" borderId="11" xfId="0" applyNumberFormat="1" applyFont="1" applyFill="1" applyBorder="1" applyAlignment="1">
      <alignment horizontal="right" wrapText="1"/>
    </xf>
    <xf numFmtId="3" fontId="9" fillId="3" borderId="4" xfId="0" applyNumberFormat="1" applyFont="1" applyFill="1" applyBorder="1" applyAlignment="1">
      <alignment horizontal="right" wrapText="1"/>
    </xf>
    <xf numFmtId="3" fontId="9" fillId="3" borderId="14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3" fontId="2" fillId="0" borderId="6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vertical="center"/>
    </xf>
    <xf numFmtId="0" fontId="48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3" fontId="9" fillId="4" borderId="14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5" fillId="0" borderId="9" xfId="0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top"/>
    </xf>
    <xf numFmtId="0" fontId="53" fillId="0" borderId="0" xfId="0" applyFont="1" applyAlignment="1">
      <alignment/>
    </xf>
    <xf numFmtId="0" fontId="42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12" xfId="0" applyFont="1" applyBorder="1" applyAlignment="1">
      <alignment/>
    </xf>
    <xf numFmtId="0" fontId="16" fillId="0" borderId="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0" fontId="54" fillId="0" borderId="9" xfId="0" applyFont="1" applyBorder="1" applyAlignment="1">
      <alignment/>
    </xf>
    <xf numFmtId="0" fontId="54" fillId="0" borderId="12" xfId="0" applyFont="1" applyBorder="1" applyAlignment="1">
      <alignment/>
    </xf>
    <xf numFmtId="0" fontId="16" fillId="0" borderId="4" xfId="0" applyFont="1" applyBorder="1" applyAlignment="1">
      <alignment/>
    </xf>
    <xf numFmtId="49" fontId="1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56" fillId="0" borderId="3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3" fontId="3" fillId="0" borderId="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top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4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top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left" vertical="top"/>
    </xf>
    <xf numFmtId="49" fontId="33" fillId="0" borderId="2" xfId="0" applyNumberFormat="1" applyFont="1" applyBorder="1" applyAlignment="1">
      <alignment horizontal="center"/>
    </xf>
    <xf numFmtId="49" fontId="33" fillId="0" borderId="4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49" fontId="3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top"/>
    </xf>
    <xf numFmtId="49" fontId="33" fillId="0" borderId="1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16" fillId="0" borderId="11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0" fontId="54" fillId="0" borderId="10" xfId="0" applyFont="1" applyBorder="1" applyAlignment="1">
      <alignment/>
    </xf>
    <xf numFmtId="49" fontId="16" fillId="0" borderId="4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49" fontId="16" fillId="0" borderId="2" xfId="0" applyNumberFormat="1" applyFont="1" applyBorder="1" applyAlignment="1">
      <alignment/>
    </xf>
    <xf numFmtId="3" fontId="16" fillId="0" borderId="6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4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0" xfId="0" applyFont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52" fillId="0" borderId="2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2" fillId="0" borderId="6" xfId="0" applyFont="1" applyBorder="1" applyAlignment="1">
      <alignment/>
    </xf>
    <xf numFmtId="0" fontId="52" fillId="0" borderId="2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54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top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4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30" fillId="2" borderId="4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top" wrapText="1"/>
    </xf>
    <xf numFmtId="0" fontId="27" fillId="0" borderId="2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8" fontId="3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168" fontId="2" fillId="0" borderId="2" xfId="0" applyNumberFormat="1" applyFont="1" applyBorder="1" applyAlignment="1">
      <alignment horizontal="right" vertical="top"/>
    </xf>
    <xf numFmtId="0" fontId="21" fillId="0" borderId="4" xfId="0" applyFont="1" applyBorder="1" applyAlignment="1">
      <alignment/>
    </xf>
    <xf numFmtId="168" fontId="2" fillId="0" borderId="4" xfId="0" applyNumberFormat="1" applyFont="1" applyBorder="1" applyAlignment="1">
      <alignment horizontal="right"/>
    </xf>
    <xf numFmtId="0" fontId="21" fillId="0" borderId="9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right" vertical="top"/>
    </xf>
    <xf numFmtId="0" fontId="21" fillId="0" borderId="12" xfId="0" applyFont="1" applyBorder="1" applyAlignment="1">
      <alignment horizontal="center" vertical="top"/>
    </xf>
    <xf numFmtId="0" fontId="21" fillId="0" borderId="1" xfId="0" applyFont="1" applyBorder="1" applyAlignment="1">
      <alignment horizontal="left"/>
    </xf>
    <xf numFmtId="3" fontId="21" fillId="0" borderId="4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 vertical="top"/>
    </xf>
    <xf numFmtId="168" fontId="2" fillId="0" borderId="12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168" fontId="3" fillId="0" borderId="1" xfId="0" applyNumberFormat="1" applyFont="1" applyBorder="1" applyAlignment="1">
      <alignment horizontal="right" vertical="top"/>
    </xf>
    <xf numFmtId="168" fontId="3" fillId="0" borderId="9" xfId="0" applyNumberFormat="1" applyFont="1" applyBorder="1" applyAlignment="1">
      <alignment horizontal="right" vertical="top"/>
    </xf>
    <xf numFmtId="168" fontId="2" fillId="0" borderId="9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 vertical="top"/>
    </xf>
    <xf numFmtId="3" fontId="27" fillId="3" borderId="3" xfId="0" applyNumberFormat="1" applyFont="1" applyFill="1" applyBorder="1" applyAlignment="1">
      <alignment horizontal="center" vertical="top"/>
    </xf>
    <xf numFmtId="3" fontId="27" fillId="3" borderId="2" xfId="0" applyNumberFormat="1" applyFont="1" applyFill="1" applyBorder="1" applyAlignment="1">
      <alignment horizontal="center" vertical="top"/>
    </xf>
    <xf numFmtId="3" fontId="28" fillId="3" borderId="3" xfId="0" applyNumberFormat="1" applyFont="1" applyFill="1" applyBorder="1" applyAlignment="1">
      <alignment horizontal="right" vertical="center"/>
    </xf>
    <xf numFmtId="3" fontId="27" fillId="3" borderId="4" xfId="0" applyNumberFormat="1" applyFont="1" applyFill="1" applyBorder="1" applyAlignment="1">
      <alignment horizontal="center" vertical="center"/>
    </xf>
    <xf numFmtId="3" fontId="28" fillId="3" borderId="3" xfId="0" applyNumberFormat="1" applyFont="1" applyFill="1" applyBorder="1" applyAlignment="1">
      <alignment horizontal="center" vertical="center"/>
    </xf>
    <xf numFmtId="3" fontId="27" fillId="3" borderId="3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 wrapText="1"/>
    </xf>
    <xf numFmtId="0" fontId="27" fillId="3" borderId="3" xfId="0" applyFont="1" applyFill="1" applyBorder="1" applyAlignment="1">
      <alignment horizontal="center" vertical="top"/>
    </xf>
    <xf numFmtId="0" fontId="27" fillId="3" borderId="12" xfId="0" applyFont="1" applyFill="1" applyBorder="1" applyAlignment="1">
      <alignment horizontal="center" vertical="top"/>
    </xf>
    <xf numFmtId="0" fontId="27" fillId="3" borderId="6" xfId="0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center" vertical="top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top"/>
    </xf>
    <xf numFmtId="0" fontId="27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3" fontId="14" fillId="0" borderId="3" xfId="0" applyNumberFormat="1" applyFont="1" applyBorder="1" applyAlignment="1">
      <alignment horizontal="right" vertical="center"/>
    </xf>
    <xf numFmtId="0" fontId="61" fillId="0" borderId="0" xfId="19">
      <alignment/>
      <protection/>
    </xf>
    <xf numFmtId="0" fontId="63" fillId="0" borderId="0" xfId="19">
      <alignment horizontal="center" vertical="top"/>
      <protection/>
    </xf>
    <xf numFmtId="0" fontId="61" fillId="0" borderId="0" xfId="19">
      <alignment horizontal="right"/>
      <protection/>
    </xf>
    <xf numFmtId="0" fontId="61" fillId="0" borderId="17" xfId="19">
      <alignment horizontal="center" vertical="center"/>
      <protection/>
    </xf>
    <xf numFmtId="0" fontId="61" fillId="0" borderId="18" xfId="19">
      <alignment horizontal="center" vertical="center"/>
      <protection/>
    </xf>
    <xf numFmtId="0" fontId="66" fillId="0" borderId="19" xfId="19">
      <alignment horizontal="center"/>
      <protection/>
    </xf>
    <xf numFmtId="0" fontId="66" fillId="0" borderId="17" xfId="19">
      <alignment horizontal="center"/>
      <protection/>
    </xf>
    <xf numFmtId="0" fontId="66" fillId="0" borderId="18" xfId="19">
      <alignment horizontal="center"/>
      <protection/>
    </xf>
    <xf numFmtId="0" fontId="66" fillId="0" borderId="0" xfId="19">
      <alignment horizontal="center"/>
      <protection/>
    </xf>
    <xf numFmtId="0" fontId="61" fillId="0" borderId="20" xfId="19">
      <alignment/>
      <protection/>
    </xf>
    <xf numFmtId="0" fontId="61" fillId="0" borderId="21" xfId="19">
      <alignment/>
      <protection/>
    </xf>
    <xf numFmtId="0" fontId="61" fillId="0" borderId="16" xfId="19">
      <alignment/>
      <protection/>
    </xf>
    <xf numFmtId="0" fontId="61" fillId="0" borderId="22" xfId="19">
      <alignment/>
      <protection/>
    </xf>
    <xf numFmtId="0" fontId="61" fillId="0" borderId="23" xfId="19">
      <alignment/>
      <protection/>
    </xf>
    <xf numFmtId="0" fontId="61" fillId="0" borderId="24" xfId="19">
      <alignment/>
      <protection/>
    </xf>
    <xf numFmtId="0" fontId="61" fillId="0" borderId="0" xfId="19">
      <alignment vertical="center" wrapText="1"/>
      <protection/>
    </xf>
    <xf numFmtId="0" fontId="60" fillId="0" borderId="0" xfId="19">
      <alignment/>
      <protection/>
    </xf>
    <xf numFmtId="3" fontId="67" fillId="0" borderId="16" xfId="19" applyNumberFormat="1" applyFont="1" applyAlignment="1">
      <alignment vertical="center"/>
      <protection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 quotePrefix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3" fillId="0" borderId="1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21" fillId="2" borderId="5" xfId="0" applyNumberFormat="1" applyFont="1" applyFill="1" applyBorder="1" applyAlignment="1">
      <alignment horizontal="right" vertical="center" wrapText="1"/>
    </xf>
    <xf numFmtId="3" fontId="21" fillId="2" borderId="3" xfId="0" applyNumberFormat="1" applyFont="1" applyFill="1" applyBorder="1" applyAlignment="1">
      <alignment horizontal="right" vertical="center" wrapText="1"/>
    </xf>
    <xf numFmtId="3" fontId="21" fillId="2" borderId="8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top"/>
    </xf>
    <xf numFmtId="3" fontId="10" fillId="0" borderId="6" xfId="0" applyNumberFormat="1" applyFont="1" applyBorder="1" applyAlignment="1">
      <alignment horizontal="right" vertical="top"/>
    </xf>
    <xf numFmtId="3" fontId="10" fillId="0" borderId="2" xfId="0" applyNumberFormat="1" applyFont="1" applyBorder="1" applyAlignment="1">
      <alignment horizontal="right" vertical="top"/>
    </xf>
    <xf numFmtId="3" fontId="10" fillId="0" borderId="12" xfId="0" applyNumberFormat="1" applyFont="1" applyBorder="1" applyAlignment="1">
      <alignment horizontal="right" vertical="top"/>
    </xf>
    <xf numFmtId="3" fontId="16" fillId="3" borderId="2" xfId="0" applyNumberFormat="1" applyFont="1" applyFill="1" applyBorder="1" applyAlignment="1">
      <alignment horizontal="right" vertical="top" wrapText="1"/>
    </xf>
    <xf numFmtId="3" fontId="10" fillId="0" borderId="2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3" fontId="10" fillId="0" borderId="3" xfId="0" applyNumberFormat="1" applyFont="1" applyBorder="1" applyAlignment="1">
      <alignment horizontal="right" vertical="top"/>
    </xf>
    <xf numFmtId="3" fontId="10" fillId="0" borderId="8" xfId="0" applyNumberFormat="1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 vertical="top"/>
    </xf>
    <xf numFmtId="3" fontId="10" fillId="0" borderId="3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/>
    </xf>
    <xf numFmtId="3" fontId="10" fillId="0" borderId="14" xfId="0" applyNumberFormat="1" applyFont="1" applyBorder="1" applyAlignment="1">
      <alignment horizontal="right" vertical="top"/>
    </xf>
    <xf numFmtId="0" fontId="54" fillId="0" borderId="3" xfId="0" applyFont="1" applyBorder="1" applyAlignment="1">
      <alignment vertical="top" wrapText="1"/>
    </xf>
    <xf numFmtId="3" fontId="70" fillId="0" borderId="3" xfId="0" applyNumberFormat="1" applyFont="1" applyBorder="1" applyAlignment="1">
      <alignment horizontal="right" vertical="top"/>
    </xf>
    <xf numFmtId="3" fontId="70" fillId="0" borderId="2" xfId="0" applyNumberFormat="1" applyFont="1" applyBorder="1" applyAlignment="1">
      <alignment horizontal="right" vertical="top"/>
    </xf>
    <xf numFmtId="3" fontId="70" fillId="0" borderId="3" xfId="0" applyNumberFormat="1" applyFont="1" applyBorder="1" applyAlignment="1">
      <alignment horizontal="right" vertical="top"/>
    </xf>
    <xf numFmtId="3" fontId="70" fillId="0" borderId="1" xfId="0" applyNumberFormat="1" applyFont="1" applyBorder="1" applyAlignment="1">
      <alignment horizontal="righ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 wrapText="1"/>
    </xf>
    <xf numFmtId="3" fontId="70" fillId="0" borderId="0" xfId="0" applyNumberFormat="1" applyFont="1" applyBorder="1" applyAlignment="1">
      <alignment horizontal="right" vertical="top"/>
    </xf>
    <xf numFmtId="3" fontId="70" fillId="0" borderId="0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center" vertical="top"/>
    </xf>
    <xf numFmtId="49" fontId="33" fillId="0" borderId="4" xfId="0" applyNumberFormat="1" applyFont="1" applyBorder="1" applyAlignment="1">
      <alignment horizontal="center" vertical="top"/>
    </xf>
    <xf numFmtId="0" fontId="27" fillId="0" borderId="6" xfId="0" applyFont="1" applyBorder="1" applyAlignment="1">
      <alignment horizontal="center" vertical="center" wrapText="1"/>
    </xf>
    <xf numFmtId="0" fontId="67" fillId="0" borderId="25" xfId="19" applyFont="1">
      <alignment vertical="center" wrapText="1"/>
      <protection/>
    </xf>
    <xf numFmtId="3" fontId="67" fillId="0" borderId="20" xfId="19" applyNumberFormat="1" applyFont="1" applyAlignment="1">
      <alignment vertical="center"/>
      <protection/>
    </xf>
    <xf numFmtId="0" fontId="67" fillId="0" borderId="26" xfId="19" applyFont="1">
      <alignment vertical="center" wrapText="1"/>
      <protection/>
    </xf>
    <xf numFmtId="0" fontId="67" fillId="0" borderId="27" xfId="19" applyFont="1">
      <alignment vertical="center" wrapText="1"/>
      <protection/>
    </xf>
    <xf numFmtId="3" fontId="67" fillId="0" borderId="23" xfId="19" applyNumberFormat="1" applyFont="1" applyAlignment="1">
      <alignment vertical="center"/>
      <protection/>
    </xf>
    <xf numFmtId="0" fontId="74" fillId="0" borderId="3" xfId="0" applyFont="1" applyBorder="1" applyAlignment="1">
      <alignment horizontal="left" vertical="center" wrapText="1"/>
    </xf>
    <xf numFmtId="3" fontId="27" fillId="3" borderId="7" xfId="0" applyNumberFormat="1" applyFont="1" applyFill="1" applyBorder="1" applyAlignment="1">
      <alignment vertical="top"/>
    </xf>
    <xf numFmtId="3" fontId="27" fillId="3" borderId="3" xfId="0" applyNumberFormat="1" applyFont="1" applyFill="1" applyBorder="1" applyAlignment="1">
      <alignment vertical="top"/>
    </xf>
    <xf numFmtId="3" fontId="27" fillId="3" borderId="5" xfId="0" applyNumberFormat="1" applyFont="1" applyFill="1" applyBorder="1" applyAlignment="1">
      <alignment vertical="top"/>
    </xf>
    <xf numFmtId="3" fontId="27" fillId="3" borderId="3" xfId="0" applyNumberFormat="1" applyFont="1" applyFill="1" applyBorder="1" applyAlignment="1">
      <alignment vertical="top" wrapText="1"/>
    </xf>
    <xf numFmtId="3" fontId="27" fillId="3" borderId="6" xfId="0" applyNumberFormat="1" applyFont="1" applyFill="1" applyBorder="1" applyAlignment="1">
      <alignment vertical="top"/>
    </xf>
    <xf numFmtId="3" fontId="27" fillId="3" borderId="2" xfId="0" applyNumberFormat="1" applyFont="1" applyFill="1" applyBorder="1" applyAlignment="1">
      <alignment vertical="top"/>
    </xf>
    <xf numFmtId="3" fontId="27" fillId="3" borderId="2" xfId="0" applyNumberFormat="1" applyFont="1" applyFill="1" applyBorder="1" applyAlignment="1">
      <alignment vertical="top" wrapText="1"/>
    </xf>
    <xf numFmtId="3" fontId="28" fillId="3" borderId="3" xfId="0" applyNumberFormat="1" applyFont="1" applyFill="1" applyBorder="1" applyAlignment="1">
      <alignment vertical="center"/>
    </xf>
    <xf numFmtId="3" fontId="27" fillId="3" borderId="4" xfId="0" applyNumberFormat="1" applyFont="1" applyFill="1" applyBorder="1" applyAlignment="1">
      <alignment vertical="top"/>
    </xf>
    <xf numFmtId="3" fontId="27" fillId="3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 quotePrefix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2" fillId="3" borderId="3" xfId="0" applyFont="1" applyFill="1" applyBorder="1" applyAlignment="1">
      <alignment vertical="top" wrapText="1"/>
    </xf>
    <xf numFmtId="0" fontId="32" fillId="3" borderId="12" xfId="0" applyFont="1" applyFill="1" applyBorder="1" applyAlignment="1">
      <alignment vertical="top" wrapText="1"/>
    </xf>
    <xf numFmtId="0" fontId="32" fillId="3" borderId="2" xfId="0" applyFont="1" applyFill="1" applyBorder="1" applyAlignment="1">
      <alignment vertical="top" wrapText="1"/>
    </xf>
    <xf numFmtId="0" fontId="32" fillId="3" borderId="4" xfId="0" applyFont="1" applyFill="1" applyBorder="1" applyAlignment="1">
      <alignment horizontal="left" vertical="top" wrapText="1"/>
    </xf>
    <xf numFmtId="0" fontId="32" fillId="3" borderId="4" xfId="0" applyFont="1" applyFill="1" applyBorder="1" applyAlignment="1">
      <alignment horizontal="left" vertical="center" wrapText="1"/>
    </xf>
    <xf numFmtId="0" fontId="52" fillId="3" borderId="3" xfId="0" applyFont="1" applyFill="1" applyBorder="1" applyAlignment="1">
      <alignment horizontal="center" vertical="top" wrapText="1"/>
    </xf>
    <xf numFmtId="0" fontId="52" fillId="3" borderId="2" xfId="0" applyFont="1" applyFill="1" applyBorder="1" applyAlignment="1">
      <alignment horizontal="center" vertical="top" wrapText="1"/>
    </xf>
    <xf numFmtId="0" fontId="52" fillId="3" borderId="4" xfId="0" applyFont="1" applyFill="1" applyBorder="1" applyAlignment="1">
      <alignment horizontal="center" vertical="top" wrapText="1"/>
    </xf>
    <xf numFmtId="0" fontId="56" fillId="3" borderId="3" xfId="0" applyFont="1" applyFill="1" applyBorder="1" applyAlignment="1">
      <alignment horizontal="center" vertical="center" wrapText="1"/>
    </xf>
    <xf numFmtId="0" fontId="52" fillId="3" borderId="8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49" fontId="59" fillId="0" borderId="16" xfId="0" applyNumberFormat="1" applyFont="1" applyBorder="1" applyAlignment="1">
      <alignment/>
    </xf>
    <xf numFmtId="0" fontId="59" fillId="0" borderId="28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77" fillId="0" borderId="0" xfId="18" applyFont="1" applyAlignment="1">
      <alignment horizontal="center" vertical="center" wrapText="1"/>
      <protection/>
    </xf>
    <xf numFmtId="0" fontId="60" fillId="0" borderId="0" xfId="18" applyAlignment="1">
      <alignment vertical="center" wrapText="1"/>
      <protection/>
    </xf>
    <xf numFmtId="0" fontId="60" fillId="0" borderId="0" xfId="18" applyAlignment="1">
      <alignment vertical="center"/>
      <protection/>
    </xf>
    <xf numFmtId="0" fontId="77" fillId="0" borderId="0" xfId="18" applyFont="1" applyAlignment="1">
      <alignment vertical="center" wrapText="1"/>
      <protection/>
    </xf>
    <xf numFmtId="0" fontId="78" fillId="0" borderId="0" xfId="18" applyFont="1" applyAlignment="1">
      <alignment vertical="center"/>
      <protection/>
    </xf>
    <xf numFmtId="0" fontId="78" fillId="0" borderId="0" xfId="18" applyFont="1" applyAlignment="1">
      <alignment horizontal="center" vertical="center" wrapText="1"/>
      <protection/>
    </xf>
    <xf numFmtId="0" fontId="78" fillId="0" borderId="17" xfId="18" applyFont="1" applyBorder="1" applyAlignment="1">
      <alignment horizontal="center" vertical="center" wrapText="1"/>
      <protection/>
    </xf>
    <xf numFmtId="0" fontId="60" fillId="0" borderId="17" xfId="18" applyBorder="1" applyAlignment="1">
      <alignment horizontal="center" vertical="center" wrapText="1"/>
      <protection/>
    </xf>
    <xf numFmtId="0" fontId="78" fillId="0" borderId="17" xfId="18" applyFont="1" applyBorder="1" applyAlignment="1">
      <alignment vertical="center" wrapText="1"/>
      <protection/>
    </xf>
    <xf numFmtId="3" fontId="78" fillId="0" borderId="17" xfId="18" applyNumberFormat="1" applyFont="1" applyBorder="1" applyAlignment="1">
      <alignment vertical="center" wrapText="1"/>
      <protection/>
    </xf>
    <xf numFmtId="3" fontId="60" fillId="0" borderId="0" xfId="18" applyNumberFormat="1" applyAlignment="1">
      <alignment vertical="center" wrapText="1"/>
      <protection/>
    </xf>
    <xf numFmtId="0" fontId="60" fillId="0" borderId="17" xfId="18" applyFont="1" applyBorder="1" applyAlignment="1">
      <alignment vertical="center" wrapText="1"/>
      <protection/>
    </xf>
    <xf numFmtId="3" fontId="60" fillId="0" borderId="17" xfId="18" applyNumberFormat="1" applyBorder="1" applyAlignment="1">
      <alignment vertical="center" wrapText="1"/>
      <protection/>
    </xf>
    <xf numFmtId="3" fontId="78" fillId="0" borderId="0" xfId="18" applyNumberFormat="1" applyFont="1" applyAlignment="1">
      <alignment vertical="center" wrapText="1"/>
      <protection/>
    </xf>
    <xf numFmtId="49" fontId="78" fillId="0" borderId="17" xfId="18" applyNumberFormat="1" applyFont="1" applyBorder="1" applyAlignment="1">
      <alignment horizontal="center" vertical="center" wrapText="1"/>
      <protection/>
    </xf>
    <xf numFmtId="0" fontId="78" fillId="0" borderId="0" xfId="18" applyFont="1" applyAlignment="1">
      <alignment vertical="center" wrapText="1"/>
      <protection/>
    </xf>
    <xf numFmtId="4" fontId="78" fillId="0" borderId="17" xfId="18" applyNumberFormat="1" applyFont="1" applyBorder="1" applyAlignment="1">
      <alignment horizontal="center" vertical="center" wrapText="1"/>
      <protection/>
    </xf>
    <xf numFmtId="4" fontId="78" fillId="0" borderId="0" xfId="18" applyNumberFormat="1" applyFont="1" applyAlignment="1">
      <alignment horizontal="right" vertical="center" wrapText="1"/>
      <protection/>
    </xf>
    <xf numFmtId="4" fontId="78" fillId="0" borderId="0" xfId="18" applyNumberFormat="1" applyFont="1" applyAlignment="1">
      <alignment vertical="center" wrapText="1"/>
      <protection/>
    </xf>
    <xf numFmtId="4" fontId="60" fillId="0" borderId="17" xfId="18" applyNumberFormat="1" applyBorder="1" applyAlignment="1">
      <alignment vertical="center" wrapText="1"/>
      <protection/>
    </xf>
    <xf numFmtId="4" fontId="60" fillId="0" borderId="0" xfId="18" applyNumberFormat="1" applyAlignment="1">
      <alignment vertical="center" wrapText="1"/>
      <protection/>
    </xf>
    <xf numFmtId="3" fontId="60" fillId="0" borderId="17" xfId="18" applyNumberFormat="1" applyFont="1" applyBorder="1" applyAlignment="1">
      <alignment horizontal="center" vertical="center" wrapText="1"/>
      <protection/>
    </xf>
    <xf numFmtId="4" fontId="60" fillId="0" borderId="17" xfId="18" applyNumberFormat="1" applyFont="1" applyBorder="1" applyAlignment="1">
      <alignment horizontal="center" vertical="center" wrapText="1"/>
      <protection/>
    </xf>
    <xf numFmtId="4" fontId="60" fillId="0" borderId="0" xfId="18" applyNumberFormat="1" applyAlignment="1">
      <alignment horizontal="center" vertical="center" wrapText="1"/>
      <protection/>
    </xf>
    <xf numFmtId="0" fontId="60" fillId="0" borderId="0" xfId="18">
      <alignment/>
      <protection/>
    </xf>
    <xf numFmtId="3" fontId="60" fillId="0" borderId="0" xfId="18" applyNumberFormat="1">
      <alignment/>
      <protection/>
    </xf>
    <xf numFmtId="49" fontId="78" fillId="0" borderId="0" xfId="18" applyNumberFormat="1" applyFont="1" applyAlignment="1">
      <alignment horizontal="center" vertical="center" wrapText="1"/>
      <protection/>
    </xf>
    <xf numFmtId="0" fontId="60" fillId="0" borderId="0" xfId="18" applyAlignment="1">
      <alignment horizontal="center" vertical="center" wrapText="1"/>
      <protection/>
    </xf>
    <xf numFmtId="3" fontId="60" fillId="0" borderId="17" xfId="18" applyNumberFormat="1" applyBorder="1" applyAlignment="1">
      <alignment horizontal="right" vertical="center" wrapText="1"/>
      <protection/>
    </xf>
    <xf numFmtId="3" fontId="60" fillId="0" borderId="0" xfId="18" applyNumberFormat="1" applyAlignment="1">
      <alignment horizontal="center" vertical="center" wrapText="1"/>
      <protection/>
    </xf>
    <xf numFmtId="3" fontId="78" fillId="0" borderId="17" xfId="18" applyNumberFormat="1" applyFont="1" applyBorder="1" applyAlignment="1">
      <alignment horizontal="center" vertical="center" wrapText="1"/>
      <protection/>
    </xf>
    <xf numFmtId="3" fontId="78" fillId="0" borderId="0" xfId="18" applyNumberFormat="1" applyFont="1" applyAlignment="1">
      <alignment horizontal="center" vertical="center" wrapText="1"/>
      <protection/>
    </xf>
    <xf numFmtId="4" fontId="60" fillId="0" borderId="0" xfId="18" applyNumberFormat="1" applyAlignment="1">
      <alignment vertical="center"/>
      <protection/>
    </xf>
    <xf numFmtId="190" fontId="60" fillId="0" borderId="0" xfId="18" applyNumberFormat="1" applyAlignment="1">
      <alignment vertical="center" wrapText="1"/>
      <protection/>
    </xf>
    <xf numFmtId="190" fontId="60" fillId="0" borderId="0" xfId="18" applyNumberFormat="1" applyAlignment="1">
      <alignment vertical="center"/>
      <protection/>
    </xf>
    <xf numFmtId="3" fontId="78" fillId="0" borderId="29" xfId="18" applyNumberFormat="1" applyFont="1" applyBorder="1" applyAlignment="1">
      <alignment vertical="center" wrapText="1"/>
      <protection/>
    </xf>
    <xf numFmtId="3" fontId="60" fillId="0" borderId="29" xfId="18" applyNumberFormat="1" applyBorder="1" applyAlignment="1">
      <alignment vertical="center" wrapText="1"/>
      <protection/>
    </xf>
    <xf numFmtId="3" fontId="78" fillId="0" borderId="29" xfId="18" applyNumberFormat="1" applyFont="1" applyBorder="1" applyAlignment="1">
      <alignment vertical="center"/>
      <protection/>
    </xf>
    <xf numFmtId="3" fontId="60" fillId="0" borderId="29" xfId="18" applyNumberFormat="1" applyBorder="1" applyAlignment="1">
      <alignment vertical="center"/>
      <protection/>
    </xf>
    <xf numFmtId="49" fontId="78" fillId="0" borderId="29" xfId="18" applyNumberFormat="1" applyFont="1" applyBorder="1" applyAlignment="1">
      <alignment horizontal="center" vertical="center"/>
      <protection/>
    </xf>
    <xf numFmtId="4" fontId="78" fillId="0" borderId="29" xfId="18" applyNumberFormat="1" applyFont="1" applyBorder="1" applyAlignment="1">
      <alignment horizontal="center" vertical="center"/>
      <protection/>
    </xf>
    <xf numFmtId="4" fontId="60" fillId="0" borderId="29" xfId="18" applyNumberFormat="1" applyBorder="1" applyAlignment="1">
      <alignment vertical="center"/>
      <protection/>
    </xf>
    <xf numFmtId="4" fontId="60" fillId="0" borderId="29" xfId="18" applyNumberFormat="1" applyFont="1" applyBorder="1" applyAlignment="1">
      <alignment horizontal="center" vertical="center"/>
      <protection/>
    </xf>
    <xf numFmtId="3" fontId="78" fillId="0" borderId="3" xfId="18" applyNumberFormat="1" applyFont="1" applyBorder="1" applyAlignment="1">
      <alignment vertical="center" wrapText="1"/>
      <protection/>
    </xf>
    <xf numFmtId="3" fontId="60" fillId="0" borderId="3" xfId="18" applyNumberFormat="1" applyBorder="1" applyAlignment="1">
      <alignment vertical="center" wrapText="1"/>
      <protection/>
    </xf>
    <xf numFmtId="49" fontId="78" fillId="0" borderId="3" xfId="18" applyNumberFormat="1" applyFont="1" applyBorder="1" applyAlignment="1">
      <alignment horizontal="center" vertical="center" wrapText="1"/>
      <protection/>
    </xf>
    <xf numFmtId="4" fontId="78" fillId="0" borderId="3" xfId="18" applyNumberFormat="1" applyFont="1" applyBorder="1" applyAlignment="1">
      <alignment horizontal="center" vertical="center" wrapText="1"/>
      <protection/>
    </xf>
    <xf numFmtId="4" fontId="60" fillId="0" borderId="3" xfId="18" applyNumberFormat="1" applyBorder="1" applyAlignment="1">
      <alignment vertical="center" wrapText="1"/>
      <protection/>
    </xf>
    <xf numFmtId="4" fontId="60" fillId="0" borderId="3" xfId="18" applyNumberFormat="1" applyFont="1" applyBorder="1" applyAlignment="1">
      <alignment horizontal="center" vertical="center" wrapText="1"/>
      <protection/>
    </xf>
    <xf numFmtId="0" fontId="78" fillId="0" borderId="30" xfId="18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center" wrapText="1"/>
    </xf>
    <xf numFmtId="0" fontId="80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18" applyFont="1" applyAlignment="1">
      <alignment horizontal="center" vertical="center" wrapText="1"/>
      <protection/>
    </xf>
    <xf numFmtId="0" fontId="35" fillId="0" borderId="17" xfId="18" applyFont="1" applyBorder="1" applyAlignment="1">
      <alignment horizontal="center" vertical="center" wrapText="1"/>
      <protection/>
    </xf>
    <xf numFmtId="0" fontId="35" fillId="0" borderId="30" xfId="18" applyFont="1" applyBorder="1" applyAlignment="1">
      <alignment horizontal="center" vertical="center" wrapText="1"/>
      <protection/>
    </xf>
    <xf numFmtId="0" fontId="35" fillId="0" borderId="30" xfId="18" applyFont="1" applyBorder="1" applyAlignment="1">
      <alignment horizontal="center" vertical="center"/>
      <protection/>
    </xf>
    <xf numFmtId="0" fontId="35" fillId="0" borderId="31" xfId="18" applyFont="1" applyBorder="1" applyAlignment="1">
      <alignment horizontal="center" vertical="center" wrapText="1"/>
      <protection/>
    </xf>
    <xf numFmtId="0" fontId="35" fillId="0" borderId="2" xfId="18" applyFont="1" applyBorder="1" applyAlignment="1">
      <alignment horizontal="center" vertical="center" wrapText="1"/>
      <protection/>
    </xf>
    <xf numFmtId="0" fontId="81" fillId="0" borderId="17" xfId="18" applyFont="1" applyBorder="1" applyAlignment="1">
      <alignment horizontal="center" vertical="center" wrapText="1"/>
      <protection/>
    </xf>
    <xf numFmtId="0" fontId="81" fillId="0" borderId="17" xfId="18" applyFont="1" applyBorder="1" applyAlignment="1">
      <alignment horizontal="center" vertical="center"/>
      <protection/>
    </xf>
    <xf numFmtId="0" fontId="81" fillId="0" borderId="29" xfId="18" applyFont="1" applyBorder="1" applyAlignment="1">
      <alignment horizontal="center" vertical="center" wrapText="1"/>
      <protection/>
    </xf>
    <xf numFmtId="0" fontId="81" fillId="0" borderId="3" xfId="18" applyFont="1" applyBorder="1" applyAlignment="1">
      <alignment horizontal="center" vertical="center" wrapText="1"/>
      <protection/>
    </xf>
    <xf numFmtId="0" fontId="81" fillId="0" borderId="0" xfId="18" applyFont="1" applyAlignment="1">
      <alignment horizontal="center" vertical="center" wrapText="1"/>
      <protection/>
    </xf>
    <xf numFmtId="3" fontId="60" fillId="0" borderId="29" xfId="18" applyNumberFormat="1" applyFont="1" applyBorder="1" applyAlignment="1">
      <alignment horizontal="center" vertical="center"/>
      <protection/>
    </xf>
    <xf numFmtId="4" fontId="60" fillId="0" borderId="29" xfId="18" applyNumberFormat="1" applyBorder="1" applyAlignment="1">
      <alignment vertical="center" wrapText="1"/>
      <protection/>
    </xf>
    <xf numFmtId="3" fontId="78" fillId="0" borderId="29" xfId="18" applyNumberFormat="1" applyFont="1" applyBorder="1" applyAlignment="1">
      <alignment horizontal="center" vertical="center"/>
      <protection/>
    </xf>
    <xf numFmtId="0" fontId="60" fillId="0" borderId="3" xfId="18" applyBorder="1">
      <alignment/>
      <protection/>
    </xf>
    <xf numFmtId="3" fontId="60" fillId="0" borderId="3" xfId="18" applyNumberFormat="1" applyFont="1" applyBorder="1" applyAlignment="1">
      <alignment horizontal="center" vertical="center" wrapText="1"/>
      <protection/>
    </xf>
    <xf numFmtId="3" fontId="78" fillId="0" borderId="3" xfId="18" applyNumberFormat="1" applyFont="1" applyBorder="1" applyAlignment="1">
      <alignment horizontal="center" vertical="center" wrapText="1"/>
      <protection/>
    </xf>
    <xf numFmtId="0" fontId="60" fillId="0" borderId="32" xfId="18" applyBorder="1" applyAlignment="1">
      <alignment horizontal="center" vertical="center" wrapText="1"/>
      <protection/>
    </xf>
    <xf numFmtId="0" fontId="60" fillId="0" borderId="30" xfId="18" applyBorder="1" applyAlignment="1">
      <alignment horizontal="center" vertical="center" wrapText="1"/>
      <protection/>
    </xf>
    <xf numFmtId="0" fontId="60" fillId="0" borderId="32" xfId="18" applyFont="1" applyBorder="1" applyAlignment="1">
      <alignment vertical="center" wrapText="1"/>
      <protection/>
    </xf>
    <xf numFmtId="4" fontId="60" fillId="0" borderId="32" xfId="18" applyNumberFormat="1" applyFont="1" applyBorder="1" applyAlignment="1">
      <alignment horizontal="center" vertical="center" wrapText="1"/>
      <protection/>
    </xf>
    <xf numFmtId="4" fontId="60" fillId="0" borderId="33" xfId="18" applyNumberFormat="1" applyFont="1" applyBorder="1" applyAlignment="1">
      <alignment horizontal="center" vertical="center"/>
      <protection/>
    </xf>
    <xf numFmtId="4" fontId="60" fillId="0" borderId="4" xfId="18" applyNumberFormat="1" applyFont="1" applyBorder="1" applyAlignment="1">
      <alignment horizontal="center" vertical="center" wrapText="1"/>
      <protection/>
    </xf>
    <xf numFmtId="0" fontId="60" fillId="0" borderId="2" xfId="18" applyBorder="1">
      <alignment/>
      <protection/>
    </xf>
    <xf numFmtId="0" fontId="60" fillId="0" borderId="34" xfId="18" applyBorder="1" applyAlignment="1">
      <alignment horizontal="center" vertical="center" wrapText="1"/>
      <protection/>
    </xf>
    <xf numFmtId="0" fontId="60" fillId="0" borderId="35" xfId="18" applyFont="1" applyBorder="1" applyAlignment="1">
      <alignment vertical="center" wrapText="1"/>
      <protection/>
    </xf>
    <xf numFmtId="4" fontId="60" fillId="0" borderId="35" xfId="18" applyNumberFormat="1" applyFont="1" applyBorder="1" applyAlignment="1">
      <alignment horizontal="center" vertical="center" wrapText="1"/>
      <protection/>
    </xf>
    <xf numFmtId="4" fontId="60" fillId="0" borderId="36" xfId="18" applyNumberFormat="1" applyFont="1" applyBorder="1" applyAlignment="1">
      <alignment horizontal="center" vertical="center"/>
      <protection/>
    </xf>
    <xf numFmtId="0" fontId="60" fillId="0" borderId="37" xfId="18" applyBorder="1" applyAlignment="1">
      <alignment horizontal="center" vertical="center" wrapText="1"/>
      <protection/>
    </xf>
    <xf numFmtId="0" fontId="60" fillId="0" borderId="38" xfId="18" applyFont="1" applyBorder="1" applyAlignment="1">
      <alignment vertical="center" wrapText="1"/>
      <protection/>
    </xf>
    <xf numFmtId="4" fontId="60" fillId="0" borderId="38" xfId="18" applyNumberFormat="1" applyBorder="1" applyAlignment="1">
      <alignment vertical="center" wrapText="1"/>
      <protection/>
    </xf>
    <xf numFmtId="4" fontId="60" fillId="0" borderId="39" xfId="18" applyNumberFormat="1" applyBorder="1" applyAlignment="1">
      <alignment vertical="center"/>
      <protection/>
    </xf>
    <xf numFmtId="3" fontId="60" fillId="0" borderId="32" xfId="18" applyNumberFormat="1" applyBorder="1" applyAlignment="1">
      <alignment vertical="center" wrapText="1"/>
      <protection/>
    </xf>
    <xf numFmtId="3" fontId="60" fillId="0" borderId="32" xfId="18" applyNumberFormat="1" applyFont="1" applyBorder="1" applyAlignment="1">
      <alignment horizontal="center" vertical="center" wrapText="1"/>
      <protection/>
    </xf>
    <xf numFmtId="3" fontId="60" fillId="0" borderId="33" xfId="18" applyNumberFormat="1" applyFont="1" applyBorder="1" applyAlignment="1">
      <alignment horizontal="center" vertical="center"/>
      <protection/>
    </xf>
    <xf numFmtId="3" fontId="60" fillId="0" borderId="4" xfId="18" applyNumberFormat="1" applyFont="1" applyBorder="1" applyAlignment="1">
      <alignment horizontal="center" vertical="center" wrapText="1"/>
      <protection/>
    </xf>
    <xf numFmtId="3" fontId="60" fillId="0" borderId="35" xfId="18" applyNumberFormat="1" applyFont="1" applyBorder="1" applyAlignment="1">
      <alignment horizontal="center" vertical="center" wrapText="1"/>
      <protection/>
    </xf>
    <xf numFmtId="3" fontId="60" fillId="0" borderId="36" xfId="18" applyNumberFormat="1" applyFont="1" applyBorder="1" applyAlignment="1">
      <alignment horizontal="center" vertical="center"/>
      <protection/>
    </xf>
    <xf numFmtId="3" fontId="60" fillId="0" borderId="17" xfId="18" applyNumberFormat="1" applyFont="1" applyBorder="1" applyAlignment="1">
      <alignment vertical="center" wrapText="1"/>
      <protection/>
    </xf>
    <xf numFmtId="3" fontId="60" fillId="0" borderId="29" xfId="18" applyNumberFormat="1" applyFont="1" applyBorder="1" applyAlignment="1">
      <alignment vertical="center"/>
      <protection/>
    </xf>
    <xf numFmtId="3" fontId="60" fillId="0" borderId="3" xfId="18" applyNumberFormat="1" applyFont="1" applyBorder="1" applyAlignment="1">
      <alignment vertical="center" wrapText="1"/>
      <protection/>
    </xf>
    <xf numFmtId="4" fontId="60" fillId="0" borderId="32" xfId="18" applyNumberFormat="1" applyBorder="1" applyAlignment="1">
      <alignment vertical="center"/>
      <protection/>
    </xf>
    <xf numFmtId="4" fontId="60" fillId="0" borderId="32" xfId="18" applyNumberFormat="1" applyBorder="1" applyAlignment="1">
      <alignment vertical="center" wrapText="1"/>
      <protection/>
    </xf>
    <xf numFmtId="4" fontId="60" fillId="0" borderId="33" xfId="18" applyNumberFormat="1" applyBorder="1" applyAlignment="1">
      <alignment vertical="center" wrapText="1"/>
      <protection/>
    </xf>
    <xf numFmtId="4" fontId="60" fillId="0" borderId="4" xfId="18" applyNumberFormat="1" applyBorder="1" applyAlignment="1">
      <alignment vertical="center" wrapText="1"/>
      <protection/>
    </xf>
    <xf numFmtId="49" fontId="78" fillId="0" borderId="30" xfId="18" applyNumberFormat="1" applyFont="1" applyBorder="1" applyAlignment="1">
      <alignment horizontal="center" vertical="center" wrapText="1"/>
      <protection/>
    </xf>
    <xf numFmtId="49" fontId="78" fillId="0" borderId="31" xfId="18" applyNumberFormat="1" applyFont="1" applyBorder="1" applyAlignment="1">
      <alignment horizontal="center" vertical="center"/>
      <protection/>
    </xf>
    <xf numFmtId="49" fontId="78" fillId="0" borderId="2" xfId="18" applyNumberFormat="1" applyFont="1" applyBorder="1" applyAlignment="1">
      <alignment horizontal="center" vertical="center" wrapText="1"/>
      <protection/>
    </xf>
    <xf numFmtId="0" fontId="60" fillId="0" borderId="40" xfId="18" applyBorder="1" applyAlignment="1">
      <alignment horizontal="center" vertical="center" wrapText="1"/>
      <protection/>
    </xf>
    <xf numFmtId="0" fontId="60" fillId="0" borderId="41" xfId="18" applyFont="1" applyBorder="1" applyAlignment="1">
      <alignment vertical="center" wrapText="1"/>
      <protection/>
    </xf>
    <xf numFmtId="4" fontId="60" fillId="0" borderId="41" xfId="18" applyNumberFormat="1" applyBorder="1" applyAlignment="1">
      <alignment vertical="center" wrapText="1"/>
      <protection/>
    </xf>
    <xf numFmtId="4" fontId="60" fillId="0" borderId="42" xfId="18" applyNumberFormat="1" applyBorder="1" applyAlignment="1">
      <alignment vertical="center" wrapText="1"/>
      <protection/>
    </xf>
    <xf numFmtId="0" fontId="60" fillId="0" borderId="30" xfId="18" applyBorder="1" applyAlignment="1">
      <alignment horizontal="center" vertical="top" wrapText="1"/>
      <protection/>
    </xf>
    <xf numFmtId="0" fontId="60" fillId="0" borderId="17" xfId="18" applyFont="1" applyBorder="1" applyAlignment="1">
      <alignment vertical="top" wrapText="1"/>
      <protection/>
    </xf>
    <xf numFmtId="4" fontId="60" fillId="0" borderId="17" xfId="18" applyNumberFormat="1" applyFont="1" applyBorder="1" applyAlignment="1">
      <alignment horizontal="center" vertical="top" wrapText="1"/>
      <protection/>
    </xf>
    <xf numFmtId="4" fontId="60" fillId="0" borderId="29" xfId="18" applyNumberFormat="1" applyFont="1" applyBorder="1" applyAlignment="1">
      <alignment horizontal="center" vertical="top"/>
      <protection/>
    </xf>
    <xf numFmtId="4" fontId="60" fillId="0" borderId="3" xfId="18" applyNumberFormat="1" applyFont="1" applyBorder="1" applyAlignment="1">
      <alignment horizontal="center" vertical="top" wrapText="1"/>
      <protection/>
    </xf>
    <xf numFmtId="0" fontId="60" fillId="0" borderId="0" xfId="18" applyAlignment="1">
      <alignment horizontal="center" vertical="top" wrapText="1"/>
      <protection/>
    </xf>
    <xf numFmtId="0" fontId="60" fillId="0" borderId="0" xfId="18" applyAlignment="1">
      <alignment vertical="top" wrapText="1"/>
      <protection/>
    </xf>
    <xf numFmtId="0" fontId="60" fillId="0" borderId="30" xfId="18" applyFont="1" applyBorder="1" applyAlignment="1">
      <alignment vertical="center" wrapText="1"/>
      <protection/>
    </xf>
    <xf numFmtId="4" fontId="60" fillId="0" borderId="30" xfId="18" applyNumberFormat="1" applyFont="1" applyBorder="1" applyAlignment="1">
      <alignment horizontal="center" vertical="center" wrapText="1"/>
      <protection/>
    </xf>
    <xf numFmtId="4" fontId="60" fillId="0" borderId="31" xfId="18" applyNumberFormat="1" applyFont="1" applyBorder="1" applyAlignment="1">
      <alignment horizontal="center" vertical="center"/>
      <protection/>
    </xf>
    <xf numFmtId="4" fontId="60" fillId="0" borderId="2" xfId="18" applyNumberFormat="1" applyFont="1" applyBorder="1" applyAlignment="1">
      <alignment horizontal="center" vertical="center" wrapText="1"/>
      <protection/>
    </xf>
    <xf numFmtId="0" fontId="78" fillId="0" borderId="40" xfId="18" applyFont="1" applyBorder="1" applyAlignment="1">
      <alignment horizontal="center" vertical="center" wrapText="1"/>
      <protection/>
    </xf>
    <xf numFmtId="0" fontId="78" fillId="0" borderId="41" xfId="18" applyFont="1" applyBorder="1" applyAlignment="1">
      <alignment horizontal="center" vertical="center" wrapText="1"/>
      <protection/>
    </xf>
    <xf numFmtId="49" fontId="78" fillId="0" borderId="41" xfId="18" applyNumberFormat="1" applyFont="1" applyBorder="1" applyAlignment="1">
      <alignment horizontal="center" vertical="center" wrapText="1"/>
      <protection/>
    </xf>
    <xf numFmtId="49" fontId="78" fillId="0" borderId="42" xfId="18" applyNumberFormat="1" applyFont="1" applyBorder="1" applyAlignment="1">
      <alignment horizontal="center" vertical="center"/>
      <protection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6" fillId="0" borderId="3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left" vertical="top" wrapText="1"/>
    </xf>
    <xf numFmtId="0" fontId="24" fillId="4" borderId="8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4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4" borderId="10" xfId="0" applyFont="1" applyFill="1" applyBorder="1" applyAlignment="1">
      <alignment horizontal="left" vertical="top" wrapText="1"/>
    </xf>
    <xf numFmtId="0" fontId="36" fillId="0" borderId="7" xfId="0" applyFont="1" applyBorder="1" applyAlignment="1">
      <alignment vertical="center" wrapText="1"/>
    </xf>
    <xf numFmtId="0" fontId="38" fillId="0" borderId="5" xfId="0" applyFont="1" applyBorder="1" applyAlignment="1">
      <alignment horizontal="left" vertical="top" wrapText="1"/>
    </xf>
    <xf numFmtId="0" fontId="38" fillId="0" borderId="8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0" fillId="0" borderId="9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57" fillId="0" borderId="0" xfId="0" applyFont="1" applyAlignment="1">
      <alignment horizontal="center"/>
    </xf>
    <xf numFmtId="0" fontId="51" fillId="0" borderId="9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top" wrapText="1"/>
    </xf>
    <xf numFmtId="0" fontId="5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34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18" applyFont="1" applyAlignment="1">
      <alignment vertical="center" wrapText="1"/>
      <protection/>
    </xf>
    <xf numFmtId="4" fontId="60" fillId="0" borderId="0" xfId="18" applyNumberFormat="1" applyFont="1" applyAlignment="1">
      <alignment horizontal="center" vertical="center" wrapText="1"/>
      <protection/>
    </xf>
    <xf numFmtId="4" fontId="60" fillId="0" borderId="0" xfId="18" applyNumberFormat="1" applyFont="1" applyAlignment="1">
      <alignment horizontal="justify" vertical="center" wrapText="1"/>
      <protection/>
    </xf>
    <xf numFmtId="0" fontId="60" fillId="0" borderId="0" xfId="18" applyFont="1" applyAlignment="1">
      <alignment vertical="center" wrapText="1"/>
      <protection/>
    </xf>
    <xf numFmtId="0" fontId="35" fillId="0" borderId="17" xfId="18" applyFont="1" applyBorder="1" applyAlignment="1">
      <alignment horizontal="center" vertical="center" wrapText="1"/>
      <protection/>
    </xf>
    <xf numFmtId="0" fontId="36" fillId="0" borderId="17" xfId="18" applyFont="1" applyBorder="1" applyAlignment="1">
      <alignment horizontal="center" vertical="center" wrapText="1"/>
      <protection/>
    </xf>
    <xf numFmtId="0" fontId="36" fillId="0" borderId="29" xfId="18" applyFont="1" applyBorder="1" applyAlignment="1">
      <alignment horizontal="center" vertical="center" wrapText="1"/>
      <protection/>
    </xf>
    <xf numFmtId="0" fontId="36" fillId="0" borderId="3" xfId="18" applyFont="1" applyBorder="1" applyAlignment="1">
      <alignment horizontal="center" vertical="center" wrapText="1"/>
      <protection/>
    </xf>
    <xf numFmtId="0" fontId="41" fillId="0" borderId="0" xfId="18" applyFont="1" applyAlignment="1">
      <alignment horizontal="center" vertical="center" wrapText="1"/>
      <protection/>
    </xf>
    <xf numFmtId="0" fontId="62" fillId="0" borderId="0" xfId="19" applyFont="1" applyAlignment="1">
      <alignment horizontal="left" vertical="top" wrapText="1"/>
      <protection/>
    </xf>
    <xf numFmtId="0" fontId="68" fillId="0" borderId="0" xfId="19" applyFont="1">
      <alignment horizontal="center" vertical="top"/>
      <protection/>
    </xf>
    <xf numFmtId="0" fontId="61" fillId="0" borderId="43" xfId="19">
      <alignment horizontal="center" vertical="center"/>
      <protection/>
    </xf>
    <xf numFmtId="0" fontId="61" fillId="0" borderId="44" xfId="19" applyFont="1">
      <alignment horizontal="center" vertical="center" wrapText="1"/>
      <protection/>
    </xf>
    <xf numFmtId="0" fontId="61" fillId="0" borderId="44" xfId="19">
      <alignment horizontal="center" vertical="center" wrapText="1"/>
      <protection/>
    </xf>
    <xf numFmtId="0" fontId="65" fillId="0" borderId="44" xfId="19">
      <alignment horizontal="center" vertical="center" wrapText="1"/>
      <protection/>
    </xf>
    <xf numFmtId="0" fontId="61" fillId="0" borderId="45" xfId="19" applyFont="1">
      <alignment horizontal="center" vertical="center" wrapText="1"/>
      <protection/>
    </xf>
    <xf numFmtId="0" fontId="61" fillId="0" borderId="45" xfId="19">
      <alignment horizontal="center" vertical="center" wrapText="1"/>
      <protection/>
    </xf>
    <xf numFmtId="0" fontId="62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73" fillId="0" borderId="7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textRotation="90" wrapText="1"/>
    </xf>
    <xf numFmtId="0" fontId="55" fillId="0" borderId="2" xfId="0" applyFont="1" applyBorder="1" applyAlignment="1">
      <alignment horizontal="center" vertical="center" textRotation="90" wrapText="1"/>
    </xf>
    <xf numFmtId="0" fontId="37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49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Zał. 4 prognoza dlugu" xfId="18"/>
    <cellStyle name="Normalny_zał. do projektu budżetu 2006 wg RIO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workbookViewId="0" topLeftCell="A1">
      <selection activeCell="C2" sqref="C2:E2"/>
    </sheetView>
  </sheetViews>
  <sheetFormatPr defaultColWidth="9.00390625" defaultRowHeight="12.75" outlineLevelRow="1" outlineLevelCol="1"/>
  <cols>
    <col min="1" max="1" width="5.125" style="1" customWidth="1"/>
    <col min="2" max="2" width="36.375" style="1" customWidth="1"/>
    <col min="3" max="3" width="27.75390625" style="1" customWidth="1"/>
    <col min="4" max="4" width="13.25390625" style="1" hidden="1" customWidth="1" outlineLevel="1"/>
    <col min="5" max="5" width="19.75390625" style="1" customWidth="1" collapsed="1"/>
    <col min="6" max="6" width="11.375" style="1" customWidth="1"/>
    <col min="7" max="16384" width="9.125" style="1" customWidth="1"/>
  </cols>
  <sheetData>
    <row r="1" spans="3:6" ht="15" customHeight="1">
      <c r="C1" s="1057" t="s">
        <v>668</v>
      </c>
      <c r="D1" s="1057"/>
      <c r="E1" s="1057"/>
      <c r="F1" s="87"/>
    </row>
    <row r="2" spans="3:6" ht="15" customHeight="1">
      <c r="C2" s="1057" t="s">
        <v>669</v>
      </c>
      <c r="D2" s="1057"/>
      <c r="E2" s="1057"/>
      <c r="F2" s="90"/>
    </row>
    <row r="3" spans="3:6" ht="15" customHeight="1">
      <c r="C3" s="1057" t="s">
        <v>670</v>
      </c>
      <c r="D3" s="1057"/>
      <c r="E3" s="1057"/>
      <c r="F3" s="87"/>
    </row>
    <row r="4" spans="3:6" ht="15" customHeight="1">
      <c r="C4" s="1058" t="s">
        <v>671</v>
      </c>
      <c r="D4" s="1058"/>
      <c r="E4" s="1058"/>
      <c r="F4" s="87"/>
    </row>
    <row r="5" spans="3:6" ht="8.25" customHeight="1">
      <c r="C5" s="90"/>
      <c r="D5" s="372"/>
      <c r="E5" s="90"/>
      <c r="F5" s="87"/>
    </row>
    <row r="6" spans="3:6" ht="8.25" customHeight="1">
      <c r="C6" s="90"/>
      <c r="D6" s="372"/>
      <c r="E6" s="90"/>
      <c r="F6" s="87"/>
    </row>
    <row r="7" spans="3:6" ht="4.5" customHeight="1">
      <c r="C7" s="90"/>
      <c r="D7" s="372"/>
      <c r="E7" s="90"/>
      <c r="F7" s="87"/>
    </row>
    <row r="8" spans="4:6" ht="15.75">
      <c r="D8" s="86"/>
      <c r="E8" s="87"/>
      <c r="F8" s="87"/>
    </row>
    <row r="9" spans="1:5" ht="22.5" customHeight="1">
      <c r="A9" s="1059" t="s">
        <v>354</v>
      </c>
      <c r="B9" s="1059"/>
      <c r="C9" s="1059"/>
      <c r="D9" s="1059"/>
      <c r="E9" s="1059"/>
    </row>
    <row r="10" spans="1:5" ht="15.75" customHeight="1">
      <c r="A10" s="183"/>
      <c r="B10" s="183"/>
      <c r="C10" s="183"/>
      <c r="D10" s="183"/>
      <c r="E10" s="183"/>
    </row>
    <row r="11" spans="1:5" s="10" customFormat="1" ht="54" customHeight="1">
      <c r="A11" s="331" t="s">
        <v>93</v>
      </c>
      <c r="B11" s="331" t="s">
        <v>38</v>
      </c>
      <c r="C11" s="331" t="s">
        <v>494</v>
      </c>
      <c r="D11" s="331" t="s">
        <v>368</v>
      </c>
      <c r="E11" s="331" t="s">
        <v>369</v>
      </c>
    </row>
    <row r="12" spans="1:5" s="342" customFormat="1" ht="10.5" customHeight="1">
      <c r="A12" s="341">
        <v>1</v>
      </c>
      <c r="B12" s="341">
        <v>2</v>
      </c>
      <c r="C12" s="341">
        <v>3</v>
      </c>
      <c r="D12" s="341">
        <v>4</v>
      </c>
      <c r="E12" s="341">
        <v>5</v>
      </c>
    </row>
    <row r="13" spans="1:5" s="8" customFormat="1" ht="30.75" customHeight="1">
      <c r="A13" s="465" t="s">
        <v>50</v>
      </c>
      <c r="B13" s="466" t="s">
        <v>342</v>
      </c>
      <c r="C13" s="467"/>
      <c r="D13" s="468" t="e">
        <f>D19+D26+D31+D41+D44+D52+D55+D77+D92+D100+D113</f>
        <v>#REF!</v>
      </c>
      <c r="E13" s="468">
        <f>E19+E26+E31+E41+E44+E52+E55+E77+E92+E100+E113</f>
        <v>11119204</v>
      </c>
    </row>
    <row r="14" spans="1:5" ht="15.75" customHeight="1">
      <c r="A14" s="233"/>
      <c r="B14" s="709" t="s">
        <v>46</v>
      </c>
      <c r="C14" s="50"/>
      <c r="D14" s="289"/>
      <c r="E14" s="50"/>
    </row>
    <row r="15" spans="1:5" ht="6" customHeight="1">
      <c r="A15" s="226"/>
      <c r="B15" s="226"/>
      <c r="C15" s="167"/>
      <c r="D15" s="290"/>
      <c r="E15" s="167"/>
    </row>
    <row r="16" spans="1:5" s="69" customFormat="1" ht="21.75" customHeight="1">
      <c r="A16" s="226"/>
      <c r="B16" s="200" t="s">
        <v>295</v>
      </c>
      <c r="C16" s="195" t="s">
        <v>316</v>
      </c>
      <c r="D16" s="234">
        <v>137567</v>
      </c>
      <c r="E16" s="204">
        <v>200000</v>
      </c>
    </row>
    <row r="17" spans="1:5" s="69" customFormat="1" ht="21.75" customHeight="1">
      <c r="A17" s="226"/>
      <c r="B17" s="200"/>
      <c r="C17" s="717" t="s">
        <v>352</v>
      </c>
      <c r="D17" s="234">
        <v>1800</v>
      </c>
      <c r="E17" s="204">
        <v>3000</v>
      </c>
    </row>
    <row r="18" spans="1:5" s="69" customFormat="1" ht="21.75" customHeight="1">
      <c r="A18" s="226"/>
      <c r="B18" s="207"/>
      <c r="C18" s="717" t="s">
        <v>513</v>
      </c>
      <c r="D18" s="210">
        <v>5433</v>
      </c>
      <c r="E18" s="107">
        <v>5500</v>
      </c>
    </row>
    <row r="19" spans="1:5" ht="16.5">
      <c r="A19" s="167"/>
      <c r="B19" s="173" t="s">
        <v>201</v>
      </c>
      <c r="C19" s="292" t="s">
        <v>202</v>
      </c>
      <c r="D19" s="345">
        <f>D16+D17+D18</f>
        <v>144800</v>
      </c>
      <c r="E19" s="345">
        <f>E16+E17+E18</f>
        <v>208500</v>
      </c>
    </row>
    <row r="20" spans="1:5" ht="12" customHeight="1">
      <c r="A20" s="167"/>
      <c r="B20" s="291"/>
      <c r="C20" s="292"/>
      <c r="D20" s="295"/>
      <c r="E20" s="97"/>
    </row>
    <row r="21" spans="1:5" s="69" customFormat="1" ht="21.75" customHeight="1">
      <c r="A21" s="202"/>
      <c r="B21" s="278" t="s">
        <v>296</v>
      </c>
      <c r="C21" s="195" t="s">
        <v>403</v>
      </c>
      <c r="D21" s="206">
        <v>82494</v>
      </c>
      <c r="E21" s="204">
        <v>19160</v>
      </c>
    </row>
    <row r="22" spans="1:5" s="69" customFormat="1" ht="21.75" customHeight="1">
      <c r="A22" s="202"/>
      <c r="B22" s="278"/>
      <c r="C22" s="717" t="s">
        <v>514</v>
      </c>
      <c r="D22" s="206">
        <v>14463</v>
      </c>
      <c r="E22" s="204">
        <v>1076000</v>
      </c>
    </row>
    <row r="23" spans="1:5" s="69" customFormat="1" ht="21.75" customHeight="1">
      <c r="A23" s="202"/>
      <c r="B23" s="278"/>
      <c r="C23" s="717" t="s">
        <v>515</v>
      </c>
      <c r="D23" s="206">
        <v>340554</v>
      </c>
      <c r="E23" s="204">
        <v>4250</v>
      </c>
    </row>
    <row r="24" spans="1:5" s="69" customFormat="1" ht="21.75" customHeight="1">
      <c r="A24" s="297"/>
      <c r="B24" s="278"/>
      <c r="C24" s="717" t="s">
        <v>513</v>
      </c>
      <c r="D24" s="234">
        <v>325</v>
      </c>
      <c r="E24" s="204">
        <v>1200</v>
      </c>
    </row>
    <row r="25" spans="1:5" s="69" customFormat="1" ht="21.75" customHeight="1">
      <c r="A25" s="202"/>
      <c r="B25" s="207"/>
      <c r="C25" s="718" t="s">
        <v>516</v>
      </c>
      <c r="D25" s="208">
        <v>1137</v>
      </c>
      <c r="E25" s="107">
        <v>112500</v>
      </c>
    </row>
    <row r="26" spans="1:5" ht="16.5">
      <c r="A26" s="167"/>
      <c r="B26" s="170" t="s">
        <v>203</v>
      </c>
      <c r="C26" s="171" t="s">
        <v>204</v>
      </c>
      <c r="D26" s="346" t="e">
        <f>D21+D22+#REF!+D23+D24+D25</f>
        <v>#REF!</v>
      </c>
      <c r="E26" s="346">
        <f>E21+E22+E23+E24+E25</f>
        <v>1213110</v>
      </c>
    </row>
    <row r="27" spans="1:5" ht="9.75" customHeight="1">
      <c r="A27" s="226"/>
      <c r="B27" s="169"/>
      <c r="C27" s="293"/>
      <c r="D27" s="97"/>
      <c r="E27" s="97"/>
    </row>
    <row r="28" spans="1:5" s="8" customFormat="1" ht="22.5" customHeight="1">
      <c r="A28" s="226"/>
      <c r="B28" s="246" t="s">
        <v>297</v>
      </c>
      <c r="C28" s="300" t="s">
        <v>517</v>
      </c>
      <c r="D28" s="231">
        <v>26</v>
      </c>
      <c r="E28" s="231">
        <v>50</v>
      </c>
    </row>
    <row r="29" spans="1:5" s="8" customFormat="1" ht="22.5" customHeight="1">
      <c r="A29" s="226"/>
      <c r="B29" s="246"/>
      <c r="C29" s="294" t="s">
        <v>266</v>
      </c>
      <c r="D29" s="231">
        <v>155</v>
      </c>
      <c r="E29" s="231">
        <v>200</v>
      </c>
    </row>
    <row r="30" spans="1:5" s="8" customFormat="1" ht="22.5" customHeight="1">
      <c r="A30" s="226"/>
      <c r="B30" s="109"/>
      <c r="C30" s="294" t="s">
        <v>267</v>
      </c>
      <c r="D30" s="231">
        <v>20</v>
      </c>
      <c r="E30" s="221"/>
    </row>
    <row r="31" spans="1:5" ht="16.5">
      <c r="A31" s="167"/>
      <c r="B31" s="172" t="s">
        <v>205</v>
      </c>
      <c r="C31" s="223" t="s">
        <v>206</v>
      </c>
      <c r="D31" s="347">
        <f>D28+D29+D30</f>
        <v>201</v>
      </c>
      <c r="E31" s="348">
        <f>E28+E29+E30</f>
        <v>250</v>
      </c>
    </row>
    <row r="32" spans="1:5" ht="12" customHeight="1">
      <c r="A32" s="226"/>
      <c r="B32" s="174"/>
      <c r="C32" s="185"/>
      <c r="D32" s="285"/>
      <c r="E32" s="97"/>
    </row>
    <row r="33" spans="1:5" s="69" customFormat="1" ht="22.5" customHeight="1">
      <c r="A33" s="297"/>
      <c r="B33" s="200" t="s">
        <v>298</v>
      </c>
      <c r="C33" s="195" t="s">
        <v>518</v>
      </c>
      <c r="D33" s="234">
        <v>1742083</v>
      </c>
      <c r="E33" s="204">
        <v>1707310</v>
      </c>
    </row>
    <row r="34" spans="1:5" s="69" customFormat="1" ht="22.5" customHeight="1">
      <c r="A34" s="297"/>
      <c r="B34" s="200"/>
      <c r="C34" s="294" t="s">
        <v>264</v>
      </c>
      <c r="D34" s="234">
        <v>9746</v>
      </c>
      <c r="E34" s="204">
        <v>10000</v>
      </c>
    </row>
    <row r="35" spans="1:5" s="69" customFormat="1" ht="22.5" customHeight="1">
      <c r="A35" s="297"/>
      <c r="B35" s="200"/>
      <c r="C35" s="294" t="s">
        <v>263</v>
      </c>
      <c r="D35" s="234">
        <v>159642</v>
      </c>
      <c r="E35" s="204">
        <v>244500</v>
      </c>
    </row>
    <row r="36" spans="1:5" s="69" customFormat="1" ht="22.5" customHeight="1">
      <c r="A36" s="297"/>
      <c r="B36" s="200"/>
      <c r="C36" s="294" t="s">
        <v>317</v>
      </c>
      <c r="D36" s="234">
        <v>7225</v>
      </c>
      <c r="E36" s="204">
        <v>7000</v>
      </c>
    </row>
    <row r="37" spans="1:5" s="69" customFormat="1" ht="22.5" customHeight="1">
      <c r="A37" s="297"/>
      <c r="B37" s="200"/>
      <c r="C37" s="294" t="s">
        <v>265</v>
      </c>
      <c r="D37" s="234">
        <v>3900</v>
      </c>
      <c r="E37" s="204">
        <v>4800</v>
      </c>
    </row>
    <row r="38" spans="1:5" s="69" customFormat="1" ht="22.5" customHeight="1">
      <c r="A38" s="297"/>
      <c r="B38" s="200"/>
      <c r="C38" s="294" t="s">
        <v>318</v>
      </c>
      <c r="D38" s="234">
        <v>1257</v>
      </c>
      <c r="E38" s="204">
        <v>1300</v>
      </c>
    </row>
    <row r="39" spans="1:5" s="69" customFormat="1" ht="22.5" customHeight="1">
      <c r="A39" s="297"/>
      <c r="B39" s="200"/>
      <c r="C39" s="294" t="s">
        <v>266</v>
      </c>
      <c r="D39" s="234">
        <v>39644</v>
      </c>
      <c r="E39" s="204">
        <v>40000</v>
      </c>
    </row>
    <row r="40" spans="1:5" s="69" customFormat="1" ht="22.5" customHeight="1">
      <c r="A40" s="297"/>
      <c r="B40" s="207"/>
      <c r="C40" s="222" t="s">
        <v>267</v>
      </c>
      <c r="D40" s="210">
        <v>6662</v>
      </c>
      <c r="E40" s="107">
        <v>5000</v>
      </c>
    </row>
    <row r="41" spans="1:5" ht="19.5" customHeight="1">
      <c r="A41" s="88"/>
      <c r="B41" s="173" t="s">
        <v>207</v>
      </c>
      <c r="C41" s="188" t="s">
        <v>208</v>
      </c>
      <c r="D41" s="349">
        <f>D33+D34+D35+D37+D38+D39+D40+D36</f>
        <v>1970159</v>
      </c>
      <c r="E41" s="349">
        <f>E33+E34+E35+E37+E38+E39+E40+E36</f>
        <v>2019910</v>
      </c>
    </row>
    <row r="42" spans="1:5" s="268" customFormat="1" ht="21" customHeight="1">
      <c r="A42" s="50"/>
      <c r="B42" s="95" t="s">
        <v>299</v>
      </c>
      <c r="C42" s="186"/>
      <c r="D42" s="101"/>
      <c r="E42" s="98"/>
    </row>
    <row r="43" spans="1:5" s="69" customFormat="1" ht="24.75" customHeight="1">
      <c r="A43" s="202"/>
      <c r="B43" s="209" t="s">
        <v>361</v>
      </c>
      <c r="C43" s="194" t="s">
        <v>404</v>
      </c>
      <c r="D43" s="210">
        <v>124</v>
      </c>
      <c r="E43" s="107">
        <v>150</v>
      </c>
    </row>
    <row r="44" spans="1:5" ht="16.5" customHeight="1">
      <c r="A44" s="1056"/>
      <c r="B44" s="173" t="s">
        <v>209</v>
      </c>
      <c r="C44" s="188" t="s">
        <v>210</v>
      </c>
      <c r="D44" s="349">
        <f>D43</f>
        <v>124</v>
      </c>
      <c r="E44" s="347">
        <f>E43</f>
        <v>150</v>
      </c>
    </row>
    <row r="45" spans="1:5" ht="18.75" customHeight="1">
      <c r="A45" s="1056"/>
      <c r="B45" s="41" t="s">
        <v>300</v>
      </c>
      <c r="C45" s="190"/>
      <c r="D45" s="98"/>
      <c r="E45" s="98"/>
    </row>
    <row r="46" spans="1:5" ht="18" customHeight="1">
      <c r="A46" s="1056"/>
      <c r="B46" s="33" t="s">
        <v>258</v>
      </c>
      <c r="C46" s="308"/>
      <c r="D46" s="99"/>
      <c r="E46" s="99"/>
    </row>
    <row r="47" spans="1:5" ht="18" customHeight="1">
      <c r="A47" s="226"/>
      <c r="B47" s="33" t="s">
        <v>363</v>
      </c>
      <c r="C47" s="288"/>
      <c r="D47" s="99"/>
      <c r="E47" s="99"/>
    </row>
    <row r="48" spans="1:5" ht="18" customHeight="1">
      <c r="A48" s="226"/>
      <c r="B48" s="33" t="s">
        <v>362</v>
      </c>
      <c r="C48" s="288"/>
      <c r="D48" s="99"/>
      <c r="E48" s="99"/>
    </row>
    <row r="49" spans="1:5" ht="18" customHeight="1">
      <c r="A49" s="226"/>
      <c r="B49" s="33" t="s">
        <v>364</v>
      </c>
      <c r="C49" s="288"/>
      <c r="D49" s="99"/>
      <c r="E49" s="99"/>
    </row>
    <row r="50" spans="1:6" s="8" customFormat="1" ht="18" customHeight="1">
      <c r="A50" s="274"/>
      <c r="B50" s="246" t="s">
        <v>365</v>
      </c>
      <c r="C50" s="247" t="s">
        <v>268</v>
      </c>
      <c r="D50" s="231">
        <v>3848262</v>
      </c>
      <c r="E50" s="231">
        <v>6450472</v>
      </c>
      <c r="F50" s="270"/>
    </row>
    <row r="51" spans="1:5" s="69" customFormat="1" ht="18.75" customHeight="1">
      <c r="A51" s="297"/>
      <c r="B51" s="201"/>
      <c r="C51" s="309" t="s">
        <v>353</v>
      </c>
      <c r="D51" s="221">
        <v>165520</v>
      </c>
      <c r="E51" s="221">
        <v>200000</v>
      </c>
    </row>
    <row r="52" spans="1:5" ht="16.5">
      <c r="A52" s="226"/>
      <c r="B52" s="169" t="s">
        <v>211</v>
      </c>
      <c r="C52" s="735" t="s">
        <v>212</v>
      </c>
      <c r="D52" s="348">
        <f>D50+D51</f>
        <v>4013782</v>
      </c>
      <c r="E52" s="348">
        <f>E50+E51</f>
        <v>6650472</v>
      </c>
    </row>
    <row r="53" spans="1:5" s="8" customFormat="1" ht="21.75" customHeight="1">
      <c r="A53" s="274"/>
      <c r="B53" s="277" t="s">
        <v>301</v>
      </c>
      <c r="C53" s="193" t="s">
        <v>269</v>
      </c>
      <c r="D53" s="287">
        <v>54941</v>
      </c>
      <c r="E53" s="219">
        <v>50000</v>
      </c>
    </row>
    <row r="54" spans="1:5" s="8" customFormat="1" ht="16.5" customHeight="1">
      <c r="A54" s="274"/>
      <c r="B54" s="737"/>
      <c r="C54" s="325" t="s">
        <v>527</v>
      </c>
      <c r="D54" s="241"/>
      <c r="E54" s="221">
        <v>328900</v>
      </c>
    </row>
    <row r="55" spans="1:5" ht="16.5">
      <c r="A55" s="226"/>
      <c r="B55" s="173" t="s">
        <v>213</v>
      </c>
      <c r="C55" s="188" t="s">
        <v>214</v>
      </c>
      <c r="D55" s="349">
        <f>D53</f>
        <v>54941</v>
      </c>
      <c r="E55" s="349">
        <f>E53+E54</f>
        <v>378900</v>
      </c>
    </row>
    <row r="56" spans="1:5" ht="9.75" customHeight="1">
      <c r="A56" s="226"/>
      <c r="B56" s="169"/>
      <c r="C56" s="296"/>
      <c r="D56" s="97"/>
      <c r="E56" s="97"/>
    </row>
    <row r="57" spans="1:5" ht="18.75" customHeight="1">
      <c r="A57" s="226"/>
      <c r="B57" s="202" t="s">
        <v>302</v>
      </c>
      <c r="C57" s="214" t="s">
        <v>294</v>
      </c>
      <c r="D57" s="204">
        <v>2476</v>
      </c>
      <c r="E57" s="204">
        <v>4000</v>
      </c>
    </row>
    <row r="58" spans="1:5" ht="18.75" customHeight="1">
      <c r="A58" s="167"/>
      <c r="B58" s="202"/>
      <c r="C58" s="197" t="s">
        <v>352</v>
      </c>
      <c r="D58" s="107">
        <v>2267</v>
      </c>
      <c r="E58" s="107">
        <v>3000</v>
      </c>
    </row>
    <row r="59" spans="1:5" ht="15.75">
      <c r="A59" s="167"/>
      <c r="B59" s="202"/>
      <c r="C59" s="302" t="s">
        <v>215</v>
      </c>
      <c r="D59" s="106">
        <f>D57+D58</f>
        <v>4743</v>
      </c>
      <c r="E59" s="106">
        <f>E57+E58</f>
        <v>7000</v>
      </c>
    </row>
    <row r="60" spans="1:5" ht="9.75" customHeight="1">
      <c r="A60" s="167"/>
      <c r="B60" s="297"/>
      <c r="C60" s="213"/>
      <c r="D60" s="103"/>
      <c r="E60" s="103"/>
    </row>
    <row r="61" spans="1:5" ht="18.75" customHeight="1">
      <c r="A61" s="167"/>
      <c r="B61" s="202"/>
      <c r="C61" s="214" t="s">
        <v>23</v>
      </c>
      <c r="D61" s="204">
        <v>967</v>
      </c>
      <c r="E61" s="204">
        <v>1000</v>
      </c>
    </row>
    <row r="62" spans="1:5" ht="18.75" customHeight="1">
      <c r="A62" s="167"/>
      <c r="B62" s="202"/>
      <c r="C62" s="203" t="s">
        <v>266</v>
      </c>
      <c r="D62" s="204">
        <v>5575</v>
      </c>
      <c r="E62" s="204">
        <v>7900</v>
      </c>
    </row>
    <row r="63" spans="1:5" ht="18.75" customHeight="1">
      <c r="A63" s="167"/>
      <c r="B63" s="202"/>
      <c r="C63" s="205" t="s">
        <v>267</v>
      </c>
      <c r="D63" s="107">
        <v>485</v>
      </c>
      <c r="E63" s="107">
        <v>700</v>
      </c>
    </row>
    <row r="64" spans="1:5" ht="15.75">
      <c r="A64" s="167"/>
      <c r="B64" s="202"/>
      <c r="C64" s="302" t="s">
        <v>216</v>
      </c>
      <c r="D64" s="106">
        <f>D61+D62+D63</f>
        <v>7027</v>
      </c>
      <c r="E64" s="106">
        <f>E61+E62+E63</f>
        <v>9600</v>
      </c>
    </row>
    <row r="65" spans="1:5" ht="9.75" customHeight="1">
      <c r="A65" s="167"/>
      <c r="B65" s="297"/>
      <c r="C65" s="303"/>
      <c r="D65" s="284"/>
      <c r="E65" s="97"/>
    </row>
    <row r="66" spans="1:5" ht="18.75" customHeight="1">
      <c r="A66" s="167"/>
      <c r="B66" s="297"/>
      <c r="C66" s="195" t="s">
        <v>22</v>
      </c>
      <c r="D66" s="234"/>
      <c r="E66" s="204">
        <v>1000</v>
      </c>
    </row>
    <row r="67" spans="1:5" ht="18.75" customHeight="1">
      <c r="A67" s="167"/>
      <c r="B67" s="297"/>
      <c r="C67" s="294" t="s">
        <v>264</v>
      </c>
      <c r="D67" s="234">
        <v>1985</v>
      </c>
      <c r="E67" s="204">
        <v>2000</v>
      </c>
    </row>
    <row r="68" spans="1:5" ht="18.75" customHeight="1">
      <c r="A68" s="167"/>
      <c r="B68" s="297"/>
      <c r="C68" s="294" t="s">
        <v>263</v>
      </c>
      <c r="D68" s="234">
        <v>8636</v>
      </c>
      <c r="E68" s="204">
        <v>10000</v>
      </c>
    </row>
    <row r="69" spans="1:5" ht="18.75" customHeight="1">
      <c r="A69" s="167"/>
      <c r="B69" s="297"/>
      <c r="C69" s="294" t="s">
        <v>266</v>
      </c>
      <c r="D69" s="234">
        <v>22218</v>
      </c>
      <c r="E69" s="204">
        <v>27000</v>
      </c>
    </row>
    <row r="70" spans="1:5" ht="18.75" customHeight="1">
      <c r="A70" s="167"/>
      <c r="B70" s="297"/>
      <c r="C70" s="222" t="s">
        <v>267</v>
      </c>
      <c r="D70" s="210">
        <v>10932</v>
      </c>
      <c r="E70" s="107">
        <v>1000</v>
      </c>
    </row>
    <row r="71" spans="1:5" ht="15.75">
      <c r="A71" s="167"/>
      <c r="B71" s="202"/>
      <c r="C71" s="212" t="s">
        <v>217</v>
      </c>
      <c r="D71" s="106">
        <f>D66+D67+D68+D69+D70</f>
        <v>43771</v>
      </c>
      <c r="E71" s="106">
        <f>E66+E67+E68+E69+E70</f>
        <v>41000</v>
      </c>
    </row>
    <row r="72" spans="1:5" ht="9.75" customHeight="1">
      <c r="A72" s="167"/>
      <c r="B72" s="202"/>
      <c r="C72" s="304"/>
      <c r="D72" s="103"/>
      <c r="E72" s="97"/>
    </row>
    <row r="73" spans="1:5" ht="18.75" customHeight="1">
      <c r="A73" s="167"/>
      <c r="B73" s="202"/>
      <c r="C73" s="214" t="s">
        <v>24</v>
      </c>
      <c r="D73" s="204">
        <v>4191</v>
      </c>
      <c r="E73" s="204">
        <v>4000</v>
      </c>
    </row>
    <row r="74" spans="1:5" ht="18.75" customHeight="1">
      <c r="A74" s="167"/>
      <c r="B74" s="202"/>
      <c r="C74" s="203" t="s">
        <v>266</v>
      </c>
      <c r="D74" s="204">
        <v>993</v>
      </c>
      <c r="E74" s="204">
        <v>1300</v>
      </c>
    </row>
    <row r="75" spans="1:5" ht="18.75" customHeight="1">
      <c r="A75" s="167"/>
      <c r="B75" s="202"/>
      <c r="C75" s="203" t="s">
        <v>267</v>
      </c>
      <c r="D75" s="204">
        <v>143</v>
      </c>
      <c r="E75" s="204">
        <v>180</v>
      </c>
    </row>
    <row r="76" spans="1:5" ht="15.75">
      <c r="A76" s="167"/>
      <c r="B76" s="224"/>
      <c r="C76" s="212" t="s">
        <v>218</v>
      </c>
      <c r="D76" s="106" t="e">
        <f>D73+D74+D75+#REF!</f>
        <v>#REF!</v>
      </c>
      <c r="E76" s="106">
        <f>E73+E74+E75</f>
        <v>5480</v>
      </c>
    </row>
    <row r="77" spans="1:5" ht="16.5">
      <c r="A77" s="226"/>
      <c r="B77" s="31" t="s">
        <v>219</v>
      </c>
      <c r="C77" s="196"/>
      <c r="D77" s="347" t="e">
        <f>D59+D64+D71+D76</f>
        <v>#REF!</v>
      </c>
      <c r="E77" s="347">
        <f>E59+E64+E71+E76</f>
        <v>63080</v>
      </c>
    </row>
    <row r="78" spans="1:5" ht="9.75" customHeight="1">
      <c r="A78" s="226"/>
      <c r="B78" s="306"/>
      <c r="C78" s="307"/>
      <c r="D78" s="285"/>
      <c r="E78" s="97"/>
    </row>
    <row r="79" spans="1:5" ht="18.75" customHeight="1">
      <c r="A79" s="167"/>
      <c r="B79" s="202" t="s">
        <v>303</v>
      </c>
      <c r="C79" s="214" t="s">
        <v>25</v>
      </c>
      <c r="D79" s="204">
        <v>255</v>
      </c>
      <c r="E79" s="204">
        <v>800</v>
      </c>
    </row>
    <row r="80" spans="1:5" ht="18.75" customHeight="1">
      <c r="A80" s="167"/>
      <c r="B80" s="202"/>
      <c r="C80" s="203" t="s">
        <v>266</v>
      </c>
      <c r="D80" s="204">
        <v>1359</v>
      </c>
      <c r="E80" s="204">
        <v>1600</v>
      </c>
    </row>
    <row r="81" spans="1:5" ht="18.75" customHeight="1">
      <c r="A81" s="1056"/>
      <c r="B81" s="202"/>
      <c r="C81" s="203" t="s">
        <v>267</v>
      </c>
      <c r="D81" s="204">
        <v>300</v>
      </c>
      <c r="E81" s="204">
        <v>2432</v>
      </c>
    </row>
    <row r="82" spans="1:5" ht="16.5" customHeight="1">
      <c r="A82" s="1056"/>
      <c r="B82" s="224"/>
      <c r="C82" s="212" t="s">
        <v>220</v>
      </c>
      <c r="D82" s="106">
        <f>D79+D81+D80</f>
        <v>1914</v>
      </c>
      <c r="E82" s="106">
        <f>E80+E81+E79</f>
        <v>4832</v>
      </c>
    </row>
    <row r="83" spans="1:5" ht="7.5" customHeight="1">
      <c r="A83" s="1056"/>
      <c r="B83" s="464"/>
      <c r="C83" s="303"/>
      <c r="D83" s="295"/>
      <c r="E83" s="97"/>
    </row>
    <row r="84" spans="1:5" ht="21.75" customHeight="1">
      <c r="A84" s="1056"/>
      <c r="B84" s="297"/>
      <c r="C84" s="195" t="s">
        <v>26</v>
      </c>
      <c r="D84" s="206">
        <v>308550</v>
      </c>
      <c r="E84" s="204">
        <v>510000</v>
      </c>
    </row>
    <row r="85" spans="1:5" ht="21.75" customHeight="1">
      <c r="A85" s="1061"/>
      <c r="B85" s="297"/>
      <c r="C85" s="294" t="s">
        <v>318</v>
      </c>
      <c r="D85" s="206">
        <v>168</v>
      </c>
      <c r="E85" s="204">
        <v>200</v>
      </c>
    </row>
    <row r="86" spans="1:5" ht="21.75" customHeight="1">
      <c r="A86" s="1061"/>
      <c r="B86" s="297"/>
      <c r="C86" s="222" t="s">
        <v>266</v>
      </c>
      <c r="D86" s="208">
        <v>840</v>
      </c>
      <c r="E86" s="107">
        <v>1300</v>
      </c>
    </row>
    <row r="87" spans="1:5" ht="15.75" customHeight="1">
      <c r="A87" s="225"/>
      <c r="B87" s="743"/>
      <c r="C87" s="302" t="s">
        <v>221</v>
      </c>
      <c r="D87" s="353">
        <f>D84+D86+D85</f>
        <v>309558</v>
      </c>
      <c r="E87" s="106">
        <f>E84+E86+E85</f>
        <v>511500</v>
      </c>
    </row>
    <row r="88" spans="1:5" ht="6.75" customHeight="1">
      <c r="A88" s="233"/>
      <c r="B88" s="746"/>
      <c r="C88" s="458"/>
      <c r="D88" s="285"/>
      <c r="E88" s="97"/>
    </row>
    <row r="89" spans="1:5" ht="19.5" customHeight="1">
      <c r="A89" s="226"/>
      <c r="B89" s="202"/>
      <c r="C89" s="459" t="s">
        <v>27</v>
      </c>
      <c r="D89" s="234">
        <v>845</v>
      </c>
      <c r="E89" s="204">
        <v>1100</v>
      </c>
    </row>
    <row r="90" spans="1:5" ht="19.5" customHeight="1">
      <c r="A90" s="226"/>
      <c r="B90" s="202"/>
      <c r="C90" s="460" t="s">
        <v>266</v>
      </c>
      <c r="D90" s="210">
        <v>3919</v>
      </c>
      <c r="E90" s="107">
        <v>4200</v>
      </c>
    </row>
    <row r="91" spans="1:5" ht="15.75">
      <c r="A91" s="226"/>
      <c r="B91" s="224"/>
      <c r="C91" s="215" t="s">
        <v>222</v>
      </c>
      <c r="D91" s="103">
        <f>D89+D90</f>
        <v>4764</v>
      </c>
      <c r="E91" s="103">
        <f>E89+E90</f>
        <v>5300</v>
      </c>
    </row>
    <row r="92" spans="1:5" ht="16.5">
      <c r="A92" s="226"/>
      <c r="B92" s="170" t="s">
        <v>223</v>
      </c>
      <c r="C92" s="461"/>
      <c r="D92" s="347">
        <f>D82+D87+D91</f>
        <v>316236</v>
      </c>
      <c r="E92" s="347">
        <f>E82+E87+E91</f>
        <v>521632</v>
      </c>
    </row>
    <row r="93" spans="1:5" ht="18.75" customHeight="1">
      <c r="A93" s="167"/>
      <c r="B93" s="283" t="s">
        <v>304</v>
      </c>
      <c r="C93" s="276"/>
      <c r="D93" s="298"/>
      <c r="E93" s="299"/>
    </row>
    <row r="94" spans="1:5" s="69" customFormat="1" ht="16.5" customHeight="1">
      <c r="A94" s="202"/>
      <c r="B94" s="301" t="s">
        <v>499</v>
      </c>
      <c r="C94" s="276" t="s">
        <v>28</v>
      </c>
      <c r="D94" s="312">
        <v>28617</v>
      </c>
      <c r="E94" s="279">
        <v>40000</v>
      </c>
    </row>
    <row r="95" spans="1:5" ht="17.25" customHeight="1">
      <c r="A95" s="167"/>
      <c r="B95" s="310"/>
      <c r="C95" s="212" t="s">
        <v>224</v>
      </c>
      <c r="D95" s="106">
        <f>D94</f>
        <v>28617</v>
      </c>
      <c r="E95" s="106">
        <f>E94</f>
        <v>40000</v>
      </c>
    </row>
    <row r="96" spans="1:5" ht="5.25" customHeight="1">
      <c r="A96" s="167"/>
      <c r="B96" s="310"/>
      <c r="C96" s="215"/>
      <c r="D96" s="103"/>
      <c r="E96" s="103"/>
    </row>
    <row r="97" spans="1:5" s="8" customFormat="1" ht="19.5" customHeight="1">
      <c r="A97" s="211"/>
      <c r="B97" s="462"/>
      <c r="C97" s="300" t="s">
        <v>29</v>
      </c>
      <c r="D97" s="231"/>
      <c r="E97" s="231">
        <v>5000</v>
      </c>
    </row>
    <row r="98" spans="1:5" s="8" customFormat="1" ht="19.5" customHeight="1">
      <c r="A98" s="211"/>
      <c r="B98" s="462"/>
      <c r="C98" s="230" t="s">
        <v>267</v>
      </c>
      <c r="D98" s="231">
        <v>790</v>
      </c>
      <c r="E98" s="231">
        <v>1200</v>
      </c>
    </row>
    <row r="99" spans="1:5" ht="15.75">
      <c r="A99" s="167"/>
      <c r="B99" s="311"/>
      <c r="C99" s="212" t="s">
        <v>225</v>
      </c>
      <c r="D99" s="106" t="e">
        <f>D97+D98+#REF!</f>
        <v>#REF!</v>
      </c>
      <c r="E99" s="106">
        <f>E97+E98</f>
        <v>6200</v>
      </c>
    </row>
    <row r="100" spans="1:5" ht="16.5">
      <c r="A100" s="167"/>
      <c r="B100" s="175" t="s">
        <v>226</v>
      </c>
      <c r="C100" s="191"/>
      <c r="D100" s="347" t="e">
        <f>D95+D99</f>
        <v>#REF!</v>
      </c>
      <c r="E100" s="347">
        <f>E95+E99</f>
        <v>46200</v>
      </c>
    </row>
    <row r="101" spans="1:256" ht="18.75" customHeight="1">
      <c r="A101" s="226"/>
      <c r="B101" s="243" t="s">
        <v>305</v>
      </c>
      <c r="C101" s="313" t="s">
        <v>30</v>
      </c>
      <c r="D101" s="284"/>
      <c r="E101" s="326">
        <v>1800</v>
      </c>
      <c r="IV101" s="132">
        <f>SUM(D101:IU101)</f>
        <v>1800</v>
      </c>
    </row>
    <row r="102" spans="1:256" s="8" customFormat="1" ht="18.75" customHeight="1">
      <c r="A102" s="274"/>
      <c r="B102" s="243" t="s">
        <v>259</v>
      </c>
      <c r="C102" s="352" t="s">
        <v>266</v>
      </c>
      <c r="D102" s="463">
        <v>1632</v>
      </c>
      <c r="E102" s="231">
        <v>7800</v>
      </c>
      <c r="F102" s="111"/>
      <c r="IV102" s="742">
        <f>SUM(D102:IU102)</f>
        <v>9432</v>
      </c>
    </row>
    <row r="103" spans="1:256" s="8" customFormat="1" ht="18.75" customHeight="1">
      <c r="A103" s="274"/>
      <c r="B103" s="243"/>
      <c r="C103" s="325" t="s">
        <v>267</v>
      </c>
      <c r="D103" s="275">
        <v>5856</v>
      </c>
      <c r="E103" s="221">
        <v>800</v>
      </c>
      <c r="F103" s="111"/>
      <c r="IV103" s="742">
        <f>SUM(D103:IU103)</f>
        <v>6656</v>
      </c>
    </row>
    <row r="104" spans="1:5" ht="15.75">
      <c r="A104" s="226"/>
      <c r="B104" s="94"/>
      <c r="C104" s="212" t="s">
        <v>227</v>
      </c>
      <c r="D104" s="353" t="e">
        <f>D102+D103+#REF!</f>
        <v>#REF!</v>
      </c>
      <c r="E104" s="106">
        <f>E101+E102+E103</f>
        <v>10400</v>
      </c>
    </row>
    <row r="105" spans="1:5" ht="5.25" customHeight="1">
      <c r="A105" s="226"/>
      <c r="B105" s="315"/>
      <c r="C105" s="303"/>
      <c r="D105" s="284"/>
      <c r="E105" s="97"/>
    </row>
    <row r="106" spans="1:5" ht="18.75" customHeight="1">
      <c r="A106" s="226"/>
      <c r="B106" s="315"/>
      <c r="C106" s="195" t="s">
        <v>31</v>
      </c>
      <c r="D106" s="234">
        <v>794</v>
      </c>
      <c r="E106" s="204">
        <v>1100</v>
      </c>
    </row>
    <row r="107" spans="1:5" ht="18.75" customHeight="1">
      <c r="A107" s="226"/>
      <c r="B107" s="315"/>
      <c r="C107" s="222" t="s">
        <v>267</v>
      </c>
      <c r="D107" s="210">
        <v>2742</v>
      </c>
      <c r="E107" s="107">
        <v>2800</v>
      </c>
    </row>
    <row r="108" spans="1:5" ht="15.75">
      <c r="A108" s="226"/>
      <c r="B108" s="94"/>
      <c r="C108" s="212" t="s">
        <v>228</v>
      </c>
      <c r="D108" s="106">
        <f>D107+D106</f>
        <v>3536</v>
      </c>
      <c r="E108" s="106">
        <f>E107+E106</f>
        <v>3900</v>
      </c>
    </row>
    <row r="109" spans="1:5" ht="3.75" customHeight="1">
      <c r="A109" s="226"/>
      <c r="B109" s="315"/>
      <c r="C109" s="303"/>
      <c r="D109" s="284"/>
      <c r="E109" s="97"/>
    </row>
    <row r="110" spans="1:5" ht="18.75" customHeight="1">
      <c r="A110" s="226"/>
      <c r="B110" s="315"/>
      <c r="C110" s="195" t="s">
        <v>32</v>
      </c>
      <c r="D110" s="234">
        <v>2028</v>
      </c>
      <c r="E110" s="204">
        <v>2600</v>
      </c>
    </row>
    <row r="111" spans="1:5" ht="18.75" customHeight="1">
      <c r="A111" s="226"/>
      <c r="B111" s="315"/>
      <c r="C111" s="222" t="s">
        <v>267</v>
      </c>
      <c r="D111" s="210">
        <v>56</v>
      </c>
      <c r="E111" s="107">
        <v>100</v>
      </c>
    </row>
    <row r="112" spans="1:5" ht="15.75">
      <c r="A112" s="226"/>
      <c r="B112" s="43"/>
      <c r="C112" s="215" t="s">
        <v>229</v>
      </c>
      <c r="D112" s="103">
        <f>D110+D111</f>
        <v>2084</v>
      </c>
      <c r="E112" s="103">
        <f>E110+E111</f>
        <v>2700</v>
      </c>
    </row>
    <row r="113" spans="1:5" ht="15.75" customHeight="1">
      <c r="A113" s="167"/>
      <c r="B113" s="175" t="s">
        <v>230</v>
      </c>
      <c r="C113" s="91"/>
      <c r="D113" s="347" t="e">
        <f>D104+D108+D112</f>
        <v>#REF!</v>
      </c>
      <c r="E113" s="347">
        <f>E104+E108+E112</f>
        <v>17000</v>
      </c>
    </row>
    <row r="114" spans="1:5" s="8" customFormat="1" ht="24" customHeight="1">
      <c r="A114" s="465" t="s">
        <v>52</v>
      </c>
      <c r="B114" s="466" t="s">
        <v>343</v>
      </c>
      <c r="C114" s="467"/>
      <c r="D114" s="469" t="e">
        <f>D119</f>
        <v>#REF!</v>
      </c>
      <c r="E114" s="469">
        <f>E119</f>
        <v>32364071</v>
      </c>
    </row>
    <row r="115" spans="1:5" ht="15" customHeight="1">
      <c r="A115" s="235"/>
      <c r="B115" s="710" t="s">
        <v>46</v>
      </c>
      <c r="C115" s="41"/>
      <c r="D115" s="101"/>
      <c r="E115" s="98"/>
    </row>
    <row r="116" spans="1:5" ht="18.75" customHeight="1">
      <c r="A116" s="236"/>
      <c r="B116" s="243" t="s">
        <v>301</v>
      </c>
      <c r="C116" s="244" t="s">
        <v>270</v>
      </c>
      <c r="D116" s="234">
        <v>24845989</v>
      </c>
      <c r="E116" s="204">
        <v>29202126</v>
      </c>
    </row>
    <row r="117" spans="1:5" ht="18.75" customHeight="1">
      <c r="A117" s="236"/>
      <c r="B117" s="200"/>
      <c r="C117" s="244" t="s">
        <v>271</v>
      </c>
      <c r="D117" s="234">
        <v>1743169</v>
      </c>
      <c r="E117" s="204">
        <v>3141456</v>
      </c>
    </row>
    <row r="118" spans="1:5" ht="18.75" customHeight="1">
      <c r="A118" s="236"/>
      <c r="B118" s="207"/>
      <c r="C118" s="184" t="s">
        <v>272</v>
      </c>
      <c r="D118" s="210">
        <v>116280</v>
      </c>
      <c r="E118" s="107">
        <v>20489</v>
      </c>
    </row>
    <row r="119" spans="1:5" ht="15.75">
      <c r="A119" s="168"/>
      <c r="B119" s="173" t="s">
        <v>231</v>
      </c>
      <c r="C119" s="96"/>
      <c r="D119" s="100" t="e">
        <f>D116+D117+D118+#REF!</f>
        <v>#REF!</v>
      </c>
      <c r="E119" s="100">
        <f>E116+E117+E118</f>
        <v>32364071</v>
      </c>
    </row>
    <row r="120" spans="1:5" ht="32.25" customHeight="1">
      <c r="A120" s="470" t="s">
        <v>54</v>
      </c>
      <c r="B120" s="1052" t="s">
        <v>344</v>
      </c>
      <c r="C120" s="1053"/>
      <c r="D120" s="471">
        <f>D122+D123+D124+D130+D134+D139+D141+D143+D146</f>
        <v>4769054</v>
      </c>
      <c r="E120" s="471">
        <f>E122+E123+E124+E130+E134+E139+E141+E143+E146</f>
        <v>6070770</v>
      </c>
    </row>
    <row r="121" spans="1:5" ht="15" customHeight="1">
      <c r="A121" s="1063"/>
      <c r="B121" s="711" t="s">
        <v>46</v>
      </c>
      <c r="C121" s="239"/>
      <c r="D121" s="104"/>
      <c r="E121" s="104"/>
    </row>
    <row r="122" spans="1:5" ht="18.75" customHeight="1">
      <c r="A122" s="1064"/>
      <c r="B122" s="343" t="s">
        <v>306</v>
      </c>
      <c r="C122" s="242" t="s">
        <v>273</v>
      </c>
      <c r="D122" s="216">
        <v>12000</v>
      </c>
      <c r="E122" s="216">
        <v>5000</v>
      </c>
    </row>
    <row r="123" spans="1:5" ht="18.75" customHeight="1">
      <c r="A123" s="1064"/>
      <c r="B123" s="344" t="s">
        <v>307</v>
      </c>
      <c r="C123" s="192" t="s">
        <v>274</v>
      </c>
      <c r="D123" s="316">
        <v>1000</v>
      </c>
      <c r="E123" s="316">
        <v>1000</v>
      </c>
    </row>
    <row r="124" spans="1:5" ht="18.75" customHeight="1">
      <c r="A124" s="1064"/>
      <c r="B124" s="317" t="s">
        <v>367</v>
      </c>
      <c r="C124" s="192" t="s">
        <v>275</v>
      </c>
      <c r="D124" s="316">
        <v>78800</v>
      </c>
      <c r="E124" s="316">
        <v>90000</v>
      </c>
    </row>
    <row r="125" spans="1:5" ht="18.75" customHeight="1">
      <c r="A125" s="1064"/>
      <c r="B125" s="318" t="s">
        <v>308</v>
      </c>
      <c r="C125" s="300" t="s">
        <v>276</v>
      </c>
      <c r="D125" s="248">
        <v>165800</v>
      </c>
      <c r="E125" s="248">
        <v>222000</v>
      </c>
    </row>
    <row r="126" spans="1:5" ht="18.75" customHeight="1">
      <c r="A126" s="1064"/>
      <c r="B126" s="320"/>
      <c r="C126" s="242" t="s">
        <v>277</v>
      </c>
      <c r="D126" s="245">
        <v>14300</v>
      </c>
      <c r="E126" s="245">
        <v>25000</v>
      </c>
    </row>
    <row r="127" spans="1:5" ht="18.75" customHeight="1">
      <c r="A127" s="1064"/>
      <c r="B127" s="490"/>
      <c r="C127" s="736" t="s">
        <v>278</v>
      </c>
      <c r="D127" s="741">
        <v>138100</v>
      </c>
      <c r="E127" s="741">
        <v>220000</v>
      </c>
    </row>
    <row r="128" spans="1:5" ht="18.75" customHeight="1">
      <c r="A128" s="1064"/>
      <c r="B128" s="319"/>
      <c r="C128" s="859" t="s">
        <v>33</v>
      </c>
      <c r="D128" s="245">
        <v>36500</v>
      </c>
      <c r="E128" s="245"/>
    </row>
    <row r="129" spans="1:5" ht="15.75">
      <c r="A129" s="1064"/>
      <c r="B129" s="64"/>
      <c r="C129" s="218" t="s">
        <v>232</v>
      </c>
      <c r="D129" s="106">
        <f>D127+D128</f>
        <v>174600</v>
      </c>
      <c r="E129" s="106">
        <f>E127+E128</f>
        <v>220000</v>
      </c>
    </row>
    <row r="130" spans="1:5" ht="16.5">
      <c r="A130" s="6"/>
      <c r="B130" s="170" t="s">
        <v>233</v>
      </c>
      <c r="C130" s="196"/>
      <c r="D130" s="347">
        <f>D125+D126+D129</f>
        <v>354700</v>
      </c>
      <c r="E130" s="347">
        <f>E125+E126+E129</f>
        <v>467000</v>
      </c>
    </row>
    <row r="131" spans="1:5" ht="8.25" customHeight="1">
      <c r="A131" s="1064"/>
      <c r="B131" s="169"/>
      <c r="C131" s="305"/>
      <c r="D131" s="97"/>
      <c r="E131" s="97"/>
    </row>
    <row r="132" spans="1:5" ht="19.5" customHeight="1">
      <c r="A132" s="1064"/>
      <c r="B132" s="89" t="s">
        <v>298</v>
      </c>
      <c r="C132" s="280" t="s">
        <v>279</v>
      </c>
      <c r="D132" s="217">
        <v>135400</v>
      </c>
      <c r="E132" s="217">
        <v>178770</v>
      </c>
    </row>
    <row r="133" spans="1:5" ht="19.5" customHeight="1">
      <c r="A133" s="1064"/>
      <c r="B133" s="320"/>
      <c r="C133" s="321" t="s">
        <v>280</v>
      </c>
      <c r="D133" s="216">
        <v>52000</v>
      </c>
      <c r="E133" s="216">
        <v>50000</v>
      </c>
    </row>
    <row r="134" spans="1:5" ht="15.75">
      <c r="A134" s="1065"/>
      <c r="B134" s="173" t="s">
        <v>234</v>
      </c>
      <c r="C134" s="744"/>
      <c r="D134" s="100">
        <f>D132+D133</f>
        <v>187400</v>
      </c>
      <c r="E134" s="100">
        <f>E132+E133</f>
        <v>228770</v>
      </c>
    </row>
    <row r="135" spans="1:5" ht="9" customHeight="1">
      <c r="A135" s="237"/>
      <c r="B135" s="174"/>
      <c r="C135" s="186"/>
      <c r="D135" s="285"/>
      <c r="E135" s="97"/>
    </row>
    <row r="136" spans="1:5" ht="19.5" customHeight="1">
      <c r="A136" s="238"/>
      <c r="B136" s="200" t="s">
        <v>299</v>
      </c>
      <c r="C136" s="195"/>
      <c r="D136" s="314"/>
      <c r="E136" s="279"/>
    </row>
    <row r="137" spans="1:5" s="69" customFormat="1" ht="19.5" customHeight="1">
      <c r="A137" s="322"/>
      <c r="B137" s="278" t="s">
        <v>260</v>
      </c>
      <c r="C137" s="195" t="s">
        <v>281</v>
      </c>
      <c r="D137" s="314">
        <v>3131000</v>
      </c>
      <c r="E137" s="279">
        <v>3936000</v>
      </c>
    </row>
    <row r="138" spans="1:5" s="69" customFormat="1" ht="19.5" customHeight="1">
      <c r="A138" s="322"/>
      <c r="B138" s="209"/>
      <c r="C138" s="714" t="s">
        <v>33</v>
      </c>
      <c r="D138" s="450">
        <v>15545</v>
      </c>
      <c r="E138" s="282"/>
    </row>
    <row r="139" spans="1:5" s="69" customFormat="1" ht="16.5" customHeight="1">
      <c r="A139" s="322"/>
      <c r="B139" s="170" t="s">
        <v>366</v>
      </c>
      <c r="C139" s="449"/>
      <c r="D139" s="452">
        <f>D137+D138</f>
        <v>3146545</v>
      </c>
      <c r="E139" s="452">
        <f>E137+E138</f>
        <v>3936000</v>
      </c>
    </row>
    <row r="140" spans="1:5" s="69" customFormat="1" ht="6" customHeight="1">
      <c r="A140" s="322"/>
      <c r="B140" s="448"/>
      <c r="C140" s="280"/>
      <c r="D140" s="279"/>
      <c r="E140" s="279"/>
    </row>
    <row r="141" spans="1:5" ht="19.5" customHeight="1">
      <c r="A141" s="238"/>
      <c r="B141" s="89" t="s">
        <v>309</v>
      </c>
      <c r="C141" s="280" t="s">
        <v>282</v>
      </c>
      <c r="D141" s="204">
        <v>881813</v>
      </c>
      <c r="E141" s="204">
        <v>1218000</v>
      </c>
    </row>
    <row r="142" spans="1:5" ht="6" customHeight="1">
      <c r="A142" s="238"/>
      <c r="B142" s="169"/>
      <c r="C142" s="190"/>
      <c r="D142" s="97"/>
      <c r="E142" s="97"/>
    </row>
    <row r="143" spans="1:5" ht="19.5" customHeight="1">
      <c r="A143" s="238"/>
      <c r="B143" s="89" t="s">
        <v>310</v>
      </c>
      <c r="C143" s="214" t="s">
        <v>283</v>
      </c>
      <c r="D143" s="204">
        <v>19796</v>
      </c>
      <c r="E143" s="204"/>
    </row>
    <row r="144" spans="1:5" ht="6" customHeight="1">
      <c r="A144" s="238"/>
      <c r="B144" s="174"/>
      <c r="C144" s="186"/>
      <c r="D144" s="285"/>
      <c r="E144" s="97"/>
    </row>
    <row r="145" spans="1:5" ht="19.5" customHeight="1">
      <c r="A145" s="238"/>
      <c r="B145" s="243" t="s">
        <v>304</v>
      </c>
      <c r="C145" s="187"/>
      <c r="D145" s="284"/>
      <c r="E145" s="103"/>
    </row>
    <row r="146" spans="1:5" s="69" customFormat="1" ht="19.5" customHeight="1">
      <c r="A146" s="374"/>
      <c r="B146" s="745" t="s">
        <v>499</v>
      </c>
      <c r="C146" s="194" t="s">
        <v>284</v>
      </c>
      <c r="D146" s="210">
        <v>87000</v>
      </c>
      <c r="E146" s="107">
        <v>125000</v>
      </c>
    </row>
    <row r="147" spans="1:5" s="69" customFormat="1" ht="54.75" customHeight="1">
      <c r="A147" s="470" t="s">
        <v>56</v>
      </c>
      <c r="B147" s="1052" t="s">
        <v>345</v>
      </c>
      <c r="C147" s="1053"/>
      <c r="D147" s="472" t="s">
        <v>235</v>
      </c>
      <c r="E147" s="472" t="s">
        <v>235</v>
      </c>
    </row>
    <row r="148" spans="1:5" s="69" customFormat="1" ht="31.5" customHeight="1">
      <c r="A148" s="470" t="s">
        <v>329</v>
      </c>
      <c r="B148" s="1069" t="s">
        <v>346</v>
      </c>
      <c r="C148" s="1053"/>
      <c r="D148" s="473">
        <f>D150</f>
        <v>536000</v>
      </c>
      <c r="E148" s="473">
        <f>E150</f>
        <v>660542</v>
      </c>
    </row>
    <row r="149" spans="1:5" ht="15.75">
      <c r="A149" s="237"/>
      <c r="B149" s="711" t="s">
        <v>46</v>
      </c>
      <c r="C149" s="453"/>
      <c r="D149" s="105"/>
      <c r="E149" s="104"/>
    </row>
    <row r="150" spans="1:5" ht="22.5" customHeight="1">
      <c r="A150" s="238"/>
      <c r="B150" s="109" t="s">
        <v>310</v>
      </c>
      <c r="C150" s="242" t="s">
        <v>285</v>
      </c>
      <c r="D150" s="245">
        <v>536000</v>
      </c>
      <c r="E150" s="245">
        <v>660542</v>
      </c>
    </row>
    <row r="151" spans="1:5" s="268" customFormat="1" ht="34.5" customHeight="1">
      <c r="A151" s="470" t="s">
        <v>348</v>
      </c>
      <c r="B151" s="1052" t="s">
        <v>347</v>
      </c>
      <c r="C151" s="1053"/>
      <c r="D151" s="474" t="e">
        <f>D155+D157+D160+D164+D165+D170+D173</f>
        <v>#REF!</v>
      </c>
      <c r="E151" s="474">
        <f>E155+E157+E160+E164+E165+E170+E173</f>
        <v>4529704</v>
      </c>
    </row>
    <row r="152" spans="1:5" ht="15.75" customHeight="1">
      <c r="A152" s="1062"/>
      <c r="B152" s="712" t="s">
        <v>46</v>
      </c>
      <c r="C152" s="186"/>
      <c r="D152" s="98"/>
      <c r="E152" s="98"/>
    </row>
    <row r="153" spans="1:5" s="8" customFormat="1" ht="19.5" customHeight="1">
      <c r="A153" s="1056"/>
      <c r="B153" s="246" t="s">
        <v>295</v>
      </c>
      <c r="C153" s="244" t="s">
        <v>528</v>
      </c>
      <c r="D153" s="231">
        <v>117059</v>
      </c>
      <c r="E153" s="231">
        <v>3200000</v>
      </c>
    </row>
    <row r="154" spans="1:5" s="8" customFormat="1" ht="19.5" customHeight="1">
      <c r="A154" s="1056"/>
      <c r="B154" s="211"/>
      <c r="C154" s="714" t="s">
        <v>667</v>
      </c>
      <c r="D154" s="221"/>
      <c r="E154" s="221">
        <v>720395</v>
      </c>
    </row>
    <row r="155" spans="1:5" s="26" customFormat="1" ht="16.5" customHeight="1">
      <c r="A155" s="1056"/>
      <c r="B155" s="224"/>
      <c r="C155" s="302" t="s">
        <v>320</v>
      </c>
      <c r="D155" s="106" t="e">
        <f>D153+#REF!+D154</f>
        <v>#REF!</v>
      </c>
      <c r="E155" s="106">
        <f>E153+E154</f>
        <v>3920395</v>
      </c>
    </row>
    <row r="156" spans="1:5" s="324" customFormat="1" ht="21" customHeight="1" hidden="1" outlineLevel="1">
      <c r="A156" s="1056"/>
      <c r="B156" s="451" t="s">
        <v>299</v>
      </c>
      <c r="C156" s="193"/>
      <c r="D156" s="287"/>
      <c r="E156" s="457"/>
    </row>
    <row r="157" spans="1:5" s="324" customFormat="1" ht="15.75" customHeight="1" hidden="1" outlineLevel="1">
      <c r="A157" s="1056"/>
      <c r="B157" s="278" t="s">
        <v>260</v>
      </c>
      <c r="C157" s="244" t="s">
        <v>387</v>
      </c>
      <c r="D157" s="275">
        <v>5000</v>
      </c>
      <c r="E157" s="454"/>
    </row>
    <row r="158" spans="1:5" s="26" customFormat="1" ht="9.75" customHeight="1" hidden="1" outlineLevel="1">
      <c r="A158" s="1056"/>
      <c r="B158" s="455"/>
      <c r="C158" s="184"/>
      <c r="D158" s="456"/>
      <c r="E158" s="100"/>
    </row>
    <row r="159" spans="1:5" ht="19.5" customHeight="1" collapsed="1">
      <c r="A159" s="1056"/>
      <c r="B159" s="246" t="s">
        <v>302</v>
      </c>
      <c r="C159" s="300" t="s">
        <v>286</v>
      </c>
      <c r="D159" s="231">
        <v>88869</v>
      </c>
      <c r="E159" s="231">
        <v>121860</v>
      </c>
    </row>
    <row r="160" spans="1:5" ht="15.75" customHeight="1">
      <c r="A160" s="226"/>
      <c r="B160" s="170" t="s">
        <v>219</v>
      </c>
      <c r="C160" s="189"/>
      <c r="D160" s="347" t="e">
        <f>D159+#REF!</f>
        <v>#REF!</v>
      </c>
      <c r="E160" s="347">
        <f>E159</f>
        <v>121860</v>
      </c>
    </row>
    <row r="161" spans="1:5" ht="9.75" customHeight="1" hidden="1" outlineLevel="1">
      <c r="A161" s="226"/>
      <c r="B161" s="291"/>
      <c r="C161" s="186"/>
      <c r="D161" s="284"/>
      <c r="E161" s="97"/>
    </row>
    <row r="162" spans="1:5" ht="21.75" customHeight="1" hidden="1" outlineLevel="1">
      <c r="A162" s="226"/>
      <c r="B162" s="243" t="s">
        <v>319</v>
      </c>
      <c r="C162" s="187" t="s">
        <v>330</v>
      </c>
      <c r="D162" s="102">
        <v>89606</v>
      </c>
      <c r="E162" s="99"/>
    </row>
    <row r="163" spans="1:5" s="8" customFormat="1" ht="30" customHeight="1" hidden="1" outlineLevel="1">
      <c r="A163" s="274"/>
      <c r="B163" s="243"/>
      <c r="C163" s="715" t="s">
        <v>512</v>
      </c>
      <c r="D163" s="275">
        <v>21840</v>
      </c>
      <c r="E163" s="231"/>
    </row>
    <row r="164" spans="1:5" ht="15.75" customHeight="1" hidden="1" outlineLevel="1">
      <c r="A164" s="226"/>
      <c r="B164" s="170" t="s">
        <v>321</v>
      </c>
      <c r="C164" s="189"/>
      <c r="D164" s="350">
        <f>D162+D163</f>
        <v>111446</v>
      </c>
      <c r="E164" s="347">
        <f>E162+E163</f>
        <v>0</v>
      </c>
    </row>
    <row r="165" spans="1:5" s="8" customFormat="1" ht="29.25" customHeight="1" hidden="1" outlineLevel="1">
      <c r="A165" s="167"/>
      <c r="B165" s="108" t="s">
        <v>309</v>
      </c>
      <c r="C165" s="192" t="s">
        <v>331</v>
      </c>
      <c r="D165" s="110">
        <v>5718</v>
      </c>
      <c r="E165" s="110"/>
    </row>
    <row r="166" spans="1:5" s="8" customFormat="1" ht="9.75" customHeight="1" collapsed="1">
      <c r="A166" s="226"/>
      <c r="B166" s="277"/>
      <c r="C166" s="193"/>
      <c r="D166" s="220"/>
      <c r="E166" s="219"/>
    </row>
    <row r="167" spans="1:5" ht="19.5" customHeight="1">
      <c r="A167" s="226"/>
      <c r="B167" s="243" t="s">
        <v>310</v>
      </c>
      <c r="C167" s="244" t="s">
        <v>332</v>
      </c>
      <c r="D167" s="232">
        <v>255180</v>
      </c>
      <c r="E167" s="231">
        <v>388620</v>
      </c>
    </row>
    <row r="168" spans="1:5" s="8" customFormat="1" ht="19.5" customHeight="1">
      <c r="A168" s="274"/>
      <c r="B168" s="243"/>
      <c r="C168" s="244" t="s">
        <v>529</v>
      </c>
      <c r="D168" s="232">
        <v>8753</v>
      </c>
      <c r="E168" s="231">
        <v>73076</v>
      </c>
    </row>
    <row r="169" spans="1:7" ht="15" customHeight="1">
      <c r="A169" s="226"/>
      <c r="B169" s="36"/>
      <c r="C169" s="351" t="s">
        <v>322</v>
      </c>
      <c r="D169" s="110" t="e">
        <f>D168+#REF!</f>
        <v>#REF!</v>
      </c>
      <c r="E169" s="110">
        <f>E168</f>
        <v>73076</v>
      </c>
      <c r="G169" s="230"/>
    </row>
    <row r="170" spans="1:5" ht="15.75" customHeight="1">
      <c r="A170" s="167"/>
      <c r="B170" s="170" t="s">
        <v>223</v>
      </c>
      <c r="C170" s="189"/>
      <c r="D170" s="347" t="e">
        <f>D167+D169</f>
        <v>#REF!</v>
      </c>
      <c r="E170" s="347">
        <f>E167+E169</f>
        <v>461696</v>
      </c>
    </row>
    <row r="171" spans="1:6" ht="15.75" customHeight="1">
      <c r="A171" s="167"/>
      <c r="B171" s="93" t="s">
        <v>305</v>
      </c>
      <c r="C171" s="244" t="s">
        <v>530</v>
      </c>
      <c r="D171" s="281"/>
      <c r="E171" s="281">
        <v>25753</v>
      </c>
      <c r="F171" s="3"/>
    </row>
    <row r="172" spans="1:6" ht="15.75" customHeight="1">
      <c r="A172" s="226"/>
      <c r="B172" s="200" t="s">
        <v>259</v>
      </c>
      <c r="C172" s="276"/>
      <c r="D172" s="279"/>
      <c r="E172" s="279"/>
      <c r="F172" s="3"/>
    </row>
    <row r="173" spans="1:6" s="69" customFormat="1" ht="15" customHeight="1">
      <c r="A173" s="297"/>
      <c r="B173" s="738"/>
      <c r="C173" s="739" t="s">
        <v>227</v>
      </c>
      <c r="D173" s="740" t="e">
        <f>#REF!+#REF!</f>
        <v>#REF!</v>
      </c>
      <c r="E173" s="740">
        <f>E171</f>
        <v>25753</v>
      </c>
      <c r="F173" s="286"/>
    </row>
    <row r="174" spans="1:6" s="69" customFormat="1" ht="16.5" customHeight="1">
      <c r="A174" s="470" t="s">
        <v>351</v>
      </c>
      <c r="B174" s="1054" t="s">
        <v>349</v>
      </c>
      <c r="C174" s="1055"/>
      <c r="D174" s="476"/>
      <c r="E174" s="476"/>
      <c r="F174" s="8"/>
    </row>
    <row r="175" spans="1:5" s="69" customFormat="1" ht="33" customHeight="1">
      <c r="A175" s="475" t="s">
        <v>351</v>
      </c>
      <c r="B175" s="1054" t="s">
        <v>350</v>
      </c>
      <c r="C175" s="1055"/>
      <c r="D175" s="551">
        <f>D177</f>
        <v>958891</v>
      </c>
      <c r="E175" s="477">
        <f>E178</f>
        <v>0</v>
      </c>
    </row>
    <row r="176" spans="1:5" s="111" customFormat="1" ht="16.5" customHeight="1">
      <c r="A176" s="274"/>
      <c r="B176" s="713" t="s">
        <v>46</v>
      </c>
      <c r="C176" s="462"/>
      <c r="D176" s="287"/>
      <c r="E176" s="219"/>
    </row>
    <row r="177" spans="1:5" s="111" customFormat="1" ht="19.5" customHeight="1">
      <c r="A177" s="226"/>
      <c r="B177" s="246" t="s">
        <v>295</v>
      </c>
      <c r="C177" s="552" t="s">
        <v>531</v>
      </c>
      <c r="D177" s="241">
        <v>958891</v>
      </c>
      <c r="E177" s="231">
        <v>4322375</v>
      </c>
    </row>
    <row r="178" spans="1:5" s="111" customFormat="1" ht="6.75" customHeight="1">
      <c r="A178" s="225"/>
      <c r="B178" s="109"/>
      <c r="C178" s="716"/>
      <c r="D178" s="241"/>
      <c r="E178" s="221"/>
    </row>
    <row r="179" spans="1:5" s="112" customFormat="1" ht="27.75" customHeight="1">
      <c r="A179" s="1066" t="s">
        <v>199</v>
      </c>
      <c r="B179" s="1067"/>
      <c r="C179" s="1068"/>
      <c r="D179" s="240" t="e">
        <f>D13+D114+D120+D148+D151+D174+D175</f>
        <v>#REF!</v>
      </c>
      <c r="E179" s="240">
        <f>E13+E114+E120+E148+E151+E174+E175+E177</f>
        <v>59066666</v>
      </c>
    </row>
    <row r="180" ht="9" customHeight="1"/>
    <row r="181" spans="1:5" ht="34.5" customHeight="1">
      <c r="A181" s="1060" t="s">
        <v>200</v>
      </c>
      <c r="B181" s="1060"/>
      <c r="C181" s="1060"/>
      <c r="D181" s="1060"/>
      <c r="E181" s="1060"/>
    </row>
  </sheetData>
  <mergeCells count="19">
    <mergeCell ref="A181:E181"/>
    <mergeCell ref="A85:A86"/>
    <mergeCell ref="A152:A159"/>
    <mergeCell ref="A121:A129"/>
    <mergeCell ref="A131:A134"/>
    <mergeCell ref="A179:C179"/>
    <mergeCell ref="B175:C175"/>
    <mergeCell ref="B120:C120"/>
    <mergeCell ref="B147:C147"/>
    <mergeCell ref="B148:C148"/>
    <mergeCell ref="B151:C151"/>
    <mergeCell ref="B174:C174"/>
    <mergeCell ref="A81:A84"/>
    <mergeCell ref="C1:E1"/>
    <mergeCell ref="C2:E2"/>
    <mergeCell ref="C3:E3"/>
    <mergeCell ref="C4:E4"/>
    <mergeCell ref="A9:E9"/>
    <mergeCell ref="A44:A46"/>
  </mergeCells>
  <printOptions/>
  <pageMargins left="0.5118110236220472" right="0.3937007874015748" top="0.3937007874015748" bottom="0.393700787401574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5" sqref="F5"/>
    </sheetView>
  </sheetViews>
  <sheetFormatPr defaultColWidth="9.00390625" defaultRowHeight="12.75"/>
  <cols>
    <col min="1" max="1" width="3.75390625" style="1" customWidth="1"/>
    <col min="2" max="2" width="7.125" style="45" customWidth="1"/>
    <col min="3" max="3" width="33.375" style="1" customWidth="1"/>
    <col min="4" max="4" width="12.125" style="45" customWidth="1"/>
    <col min="5" max="5" width="11.125" style="1" customWidth="1"/>
    <col min="6" max="6" width="12.625" style="1" customWidth="1"/>
    <col min="7" max="7" width="12.125" style="45" customWidth="1"/>
    <col min="8" max="16384" width="9.125" style="1" customWidth="1"/>
  </cols>
  <sheetData>
    <row r="1" spans="5:7" ht="12.75" customHeight="1">
      <c r="E1" s="372"/>
      <c r="F1" s="1046" t="s">
        <v>520</v>
      </c>
      <c r="G1" s="660"/>
    </row>
    <row r="2" spans="3:7" ht="12.75" customHeight="1">
      <c r="C2" s="9"/>
      <c r="D2" s="656"/>
      <c r="E2" s="372"/>
      <c r="F2" s="1046" t="s">
        <v>673</v>
      </c>
      <c r="G2" s="661"/>
    </row>
    <row r="3" spans="5:7" ht="12.75" customHeight="1">
      <c r="E3" s="372"/>
      <c r="F3" s="1046" t="s">
        <v>292</v>
      </c>
      <c r="G3" s="661"/>
    </row>
    <row r="4" spans="5:7" ht="12.75" customHeight="1">
      <c r="E4" s="442"/>
      <c r="F4" s="1047" t="s">
        <v>590</v>
      </c>
      <c r="G4" s="661"/>
    </row>
    <row r="5" ht="13.5" customHeight="1">
      <c r="E5" s="54"/>
    </row>
    <row r="6" ht="13.5" customHeight="1">
      <c r="E6" s="54"/>
    </row>
    <row r="7" spans="1:7" ht="19.5" customHeight="1">
      <c r="A7" s="1059" t="s">
        <v>477</v>
      </c>
      <c r="B7" s="1059"/>
      <c r="C7" s="1059"/>
      <c r="D7" s="1059"/>
      <c r="E7" s="1059"/>
      <c r="F7" s="1059"/>
      <c r="G7" s="1059"/>
    </row>
    <row r="8" spans="1:7" ht="18" customHeight="1">
      <c r="A8" s="1164" t="s">
        <v>476</v>
      </c>
      <c r="B8" s="1164"/>
      <c r="C8" s="1164"/>
      <c r="D8" s="1164"/>
      <c r="E8" s="1164"/>
      <c r="F8" s="1164"/>
      <c r="G8" s="1164"/>
    </row>
    <row r="9" spans="3:6" ht="14.25" customHeight="1">
      <c r="C9" s="663"/>
      <c r="D9" s="663"/>
      <c r="E9" s="663"/>
      <c r="F9" s="3"/>
    </row>
    <row r="10" spans="1:7" s="18" customFormat="1" ht="62.25" customHeight="1">
      <c r="A10" s="371" t="s">
        <v>37</v>
      </c>
      <c r="B10" s="356" t="s">
        <v>496</v>
      </c>
      <c r="C10" s="356" t="s">
        <v>313</v>
      </c>
      <c r="D10" s="371" t="s">
        <v>439</v>
      </c>
      <c r="E10" s="356" t="s">
        <v>314</v>
      </c>
      <c r="F10" s="356" t="s">
        <v>85</v>
      </c>
      <c r="G10" s="354" t="s">
        <v>440</v>
      </c>
    </row>
    <row r="11" spans="1:7" s="251" customFormat="1" ht="11.25">
      <c r="A11" s="250">
        <v>1</v>
      </c>
      <c r="B11" s="250">
        <v>2</v>
      </c>
      <c r="C11" s="250">
        <v>3</v>
      </c>
      <c r="D11" s="250">
        <v>4</v>
      </c>
      <c r="E11" s="250">
        <v>5</v>
      </c>
      <c r="F11" s="250">
        <v>6</v>
      </c>
      <c r="G11" s="250">
        <v>7</v>
      </c>
    </row>
    <row r="12" spans="1:7" ht="16.5">
      <c r="A12" s="258">
        <v>1</v>
      </c>
      <c r="B12" s="747">
        <v>801</v>
      </c>
      <c r="C12" s="748" t="s">
        <v>177</v>
      </c>
      <c r="D12" s="698">
        <f>D13+D18+D22+D33</f>
        <v>145</v>
      </c>
      <c r="E12" s="749">
        <f>E13+E18+E22+E33</f>
        <v>312147</v>
      </c>
      <c r="F12" s="749">
        <f>F13+F18+F22+F33</f>
        <v>312292</v>
      </c>
      <c r="G12" s="662" t="s">
        <v>235</v>
      </c>
    </row>
    <row r="13" spans="1:7" ht="16.5">
      <c r="A13" s="259"/>
      <c r="B13" s="15">
        <v>80105</v>
      </c>
      <c r="C13" s="750" t="s">
        <v>18</v>
      </c>
      <c r="D13" s="751"/>
      <c r="E13" s="752">
        <f>E16</f>
        <v>47000</v>
      </c>
      <c r="F13" s="752">
        <f>F16</f>
        <v>47000</v>
      </c>
      <c r="G13" s="654"/>
    </row>
    <row r="14" spans="1:7" ht="14.25" customHeight="1">
      <c r="A14" s="259"/>
      <c r="B14" s="15"/>
      <c r="C14" s="696" t="s">
        <v>19</v>
      </c>
      <c r="D14" s="57"/>
      <c r="E14" s="752"/>
      <c r="F14" s="752"/>
      <c r="G14" s="654"/>
    </row>
    <row r="15" spans="1:7" ht="14.25" customHeight="1">
      <c r="A15" s="259"/>
      <c r="B15" s="15"/>
      <c r="C15" s="696" t="s">
        <v>20</v>
      </c>
      <c r="D15" s="57"/>
      <c r="E15" s="752"/>
      <c r="F15" s="752"/>
      <c r="G15" s="654"/>
    </row>
    <row r="16" spans="1:7" ht="16.5">
      <c r="A16" s="259"/>
      <c r="B16" s="15"/>
      <c r="C16" s="696" t="s">
        <v>21</v>
      </c>
      <c r="D16" s="57"/>
      <c r="E16" s="752">
        <v>47000</v>
      </c>
      <c r="F16" s="752">
        <v>47000</v>
      </c>
      <c r="G16" s="654"/>
    </row>
    <row r="17" spans="1:7" ht="5.25" customHeight="1">
      <c r="A17" s="259"/>
      <c r="B17" s="753"/>
      <c r="C17" s="754"/>
      <c r="D17" s="755"/>
      <c r="E17" s="756"/>
      <c r="F17" s="756"/>
      <c r="G17" s="652"/>
    </row>
    <row r="18" spans="1:7" ht="16.5">
      <c r="A18" s="259"/>
      <c r="B18" s="15">
        <v>80120</v>
      </c>
      <c r="C18" s="750" t="s">
        <v>178</v>
      </c>
      <c r="D18" s="57">
        <f>D19+D20+D21</f>
        <v>10</v>
      </c>
      <c r="E18" s="752">
        <f>E19+E20+E21</f>
        <v>84200</v>
      </c>
      <c r="F18" s="752">
        <f>F19+F20+F21</f>
        <v>84210</v>
      </c>
      <c r="G18" s="653" t="s">
        <v>235</v>
      </c>
    </row>
    <row r="19" spans="1:7" s="268" customFormat="1" ht="15.75" customHeight="1">
      <c r="A19" s="267"/>
      <c r="B19" s="15"/>
      <c r="C19" s="757" t="s">
        <v>532</v>
      </c>
      <c r="D19" s="57">
        <v>1</v>
      </c>
      <c r="E19" s="752">
        <v>36200</v>
      </c>
      <c r="F19" s="752">
        <v>36201</v>
      </c>
      <c r="G19" s="654"/>
    </row>
    <row r="20" spans="1:7" s="8" customFormat="1" ht="15.75" customHeight="1">
      <c r="A20" s="261"/>
      <c r="B20" s="122"/>
      <c r="C20" s="758" t="s">
        <v>497</v>
      </c>
      <c r="D20" s="614">
        <v>9</v>
      </c>
      <c r="E20" s="759">
        <v>45000</v>
      </c>
      <c r="F20" s="759">
        <v>45009</v>
      </c>
      <c r="G20" s="657"/>
    </row>
    <row r="21" spans="1:7" s="69" customFormat="1" ht="23.25" customHeight="1">
      <c r="A21" s="262"/>
      <c r="B21" s="760"/>
      <c r="C21" s="761" t="s">
        <v>498</v>
      </c>
      <c r="D21" s="615"/>
      <c r="E21" s="762">
        <v>3000</v>
      </c>
      <c r="F21" s="762">
        <v>3000</v>
      </c>
      <c r="G21" s="658"/>
    </row>
    <row r="22" spans="1:7" ht="16.5">
      <c r="A22" s="260"/>
      <c r="B22" s="522">
        <v>80130</v>
      </c>
      <c r="C22" s="763" t="s">
        <v>17</v>
      </c>
      <c r="D22" s="57">
        <f>D24+D25+D26+D27+D28+D29</f>
        <v>107</v>
      </c>
      <c r="E22" s="764">
        <f>E24+E25+E26+E27+E28+E29+E30</f>
        <v>80638</v>
      </c>
      <c r="F22" s="764">
        <f>F24+F25+F26+F27+F28+F29+F30</f>
        <v>80745</v>
      </c>
      <c r="G22" s="653" t="s">
        <v>235</v>
      </c>
    </row>
    <row r="23" spans="1:7" ht="13.5" customHeight="1">
      <c r="A23" s="260"/>
      <c r="B23" s="271"/>
      <c r="C23" s="696" t="s">
        <v>12</v>
      </c>
      <c r="D23" s="57"/>
      <c r="E23" s="752"/>
      <c r="F23" s="752"/>
      <c r="G23" s="654"/>
    </row>
    <row r="24" spans="1:7" s="268" customFormat="1" ht="18" customHeight="1">
      <c r="A24" s="267"/>
      <c r="B24" s="271"/>
      <c r="C24" s="757" t="s">
        <v>441</v>
      </c>
      <c r="D24" s="57">
        <v>13</v>
      </c>
      <c r="E24" s="752">
        <v>15700</v>
      </c>
      <c r="F24" s="752">
        <v>15713</v>
      </c>
      <c r="G24" s="654"/>
    </row>
    <row r="25" spans="1:7" s="8" customFormat="1" ht="18" customHeight="1">
      <c r="A25" s="261"/>
      <c r="B25" s="269"/>
      <c r="C25" s="758" t="s">
        <v>442</v>
      </c>
      <c r="D25" s="614"/>
      <c r="E25" s="759">
        <v>39700</v>
      </c>
      <c r="F25" s="759">
        <v>39700</v>
      </c>
      <c r="G25" s="657"/>
    </row>
    <row r="26" spans="1:7" s="8" customFormat="1" ht="18" customHeight="1">
      <c r="A26" s="261"/>
      <c r="B26" s="269"/>
      <c r="C26" s="758" t="s">
        <v>443</v>
      </c>
      <c r="D26" s="614">
        <v>14</v>
      </c>
      <c r="E26" s="759">
        <v>6000</v>
      </c>
      <c r="F26" s="759">
        <v>6014</v>
      </c>
      <c r="G26" s="657"/>
    </row>
    <row r="27" spans="1:7" s="8" customFormat="1" ht="18" customHeight="1">
      <c r="A27" s="261"/>
      <c r="B27" s="765"/>
      <c r="C27" s="758" t="s">
        <v>444</v>
      </c>
      <c r="D27" s="614">
        <v>77</v>
      </c>
      <c r="E27" s="759">
        <v>6738</v>
      </c>
      <c r="F27" s="759">
        <v>6815</v>
      </c>
      <c r="G27" s="657"/>
    </row>
    <row r="28" spans="1:7" s="8" customFormat="1" ht="18" customHeight="1">
      <c r="A28" s="261"/>
      <c r="B28" s="765"/>
      <c r="C28" s="697" t="s">
        <v>445</v>
      </c>
      <c r="D28" s="766"/>
      <c r="E28" s="767">
        <v>1500</v>
      </c>
      <c r="F28" s="767">
        <v>1500</v>
      </c>
      <c r="G28" s="659"/>
    </row>
    <row r="29" spans="1:7" s="8" customFormat="1" ht="18" customHeight="1">
      <c r="A29" s="261"/>
      <c r="B29" s="765"/>
      <c r="C29" s="697" t="s">
        <v>446</v>
      </c>
      <c r="D29" s="766">
        <v>3</v>
      </c>
      <c r="E29" s="767">
        <v>11000</v>
      </c>
      <c r="F29" s="767">
        <v>11003</v>
      </c>
      <c r="G29" s="659"/>
    </row>
    <row r="30" spans="1:7" s="69" customFormat="1" ht="9.75" customHeight="1">
      <c r="A30" s="262"/>
      <c r="B30" s="768"/>
      <c r="C30" s="761"/>
      <c r="D30" s="615"/>
      <c r="E30" s="762"/>
      <c r="F30" s="762"/>
      <c r="G30" s="659"/>
    </row>
    <row r="31" spans="1:7" ht="16.5">
      <c r="A31" s="260"/>
      <c r="B31" s="15">
        <v>80140</v>
      </c>
      <c r="C31" s="769" t="s">
        <v>9</v>
      </c>
      <c r="D31" s="770"/>
      <c r="E31" s="771"/>
      <c r="F31" s="772"/>
      <c r="G31" s="653"/>
    </row>
    <row r="32" spans="1:7" ht="16.5">
      <c r="A32" s="260"/>
      <c r="B32" s="15"/>
      <c r="C32" s="769" t="s">
        <v>7</v>
      </c>
      <c r="D32" s="751"/>
      <c r="E32" s="771"/>
      <c r="F32" s="772"/>
      <c r="G32" s="654"/>
    </row>
    <row r="33" spans="1:7" s="69" customFormat="1" ht="26.25" customHeight="1">
      <c r="A33" s="263"/>
      <c r="B33" s="133"/>
      <c r="C33" s="773" t="s">
        <v>8</v>
      </c>
      <c r="D33" s="615">
        <v>28</v>
      </c>
      <c r="E33" s="762">
        <v>100309</v>
      </c>
      <c r="F33" s="774">
        <v>100337</v>
      </c>
      <c r="G33" s="658" t="s">
        <v>235</v>
      </c>
    </row>
    <row r="34" spans="1:7" s="69" customFormat="1" ht="22.5" customHeight="1">
      <c r="A34" s="266">
        <v>2</v>
      </c>
      <c r="B34" s="177">
        <v>854</v>
      </c>
      <c r="C34" s="775" t="s">
        <v>179</v>
      </c>
      <c r="D34" s="857">
        <f>D36+D41</f>
        <v>4448</v>
      </c>
      <c r="E34" s="776">
        <f>E36+E41</f>
        <v>462775</v>
      </c>
      <c r="F34" s="777">
        <f>F36+F41</f>
        <v>467223</v>
      </c>
      <c r="G34" s="858" t="s">
        <v>235</v>
      </c>
    </row>
    <row r="35" spans="1:7" ht="14.25" customHeight="1">
      <c r="A35" s="260"/>
      <c r="B35" s="15">
        <v>85403</v>
      </c>
      <c r="C35" s="750" t="s">
        <v>10</v>
      </c>
      <c r="D35" s="751"/>
      <c r="E35" s="752"/>
      <c r="F35" s="778"/>
      <c r="G35" s="654"/>
    </row>
    <row r="36" spans="1:7" ht="15.75" customHeight="1">
      <c r="A36" s="260"/>
      <c r="B36" s="15"/>
      <c r="C36" s="750" t="s">
        <v>11</v>
      </c>
      <c r="D36" s="57">
        <f>D38+D39+D40</f>
        <v>16</v>
      </c>
      <c r="E36" s="752">
        <f>E38+E39+E40</f>
        <v>355675</v>
      </c>
      <c r="F36" s="778">
        <f>F38+F39+F40</f>
        <v>355691</v>
      </c>
      <c r="G36" s="654" t="s">
        <v>235</v>
      </c>
    </row>
    <row r="37" spans="1:7" ht="16.5" customHeight="1">
      <c r="A37" s="260"/>
      <c r="B37" s="15"/>
      <c r="C37" s="697" t="s">
        <v>12</v>
      </c>
      <c r="D37" s="766"/>
      <c r="E37" s="752"/>
      <c r="F37" s="778"/>
      <c r="G37" s="654"/>
    </row>
    <row r="38" spans="1:7" s="268" customFormat="1" ht="17.25" customHeight="1">
      <c r="A38" s="267"/>
      <c r="B38" s="15"/>
      <c r="C38" s="757" t="s">
        <v>13</v>
      </c>
      <c r="D38" s="57"/>
      <c r="E38" s="752">
        <v>145223</v>
      </c>
      <c r="F38" s="778">
        <v>145223</v>
      </c>
      <c r="G38" s="654"/>
    </row>
    <row r="39" spans="1:7" s="69" customFormat="1" ht="15.75" customHeight="1">
      <c r="A39" s="262"/>
      <c r="B39" s="134"/>
      <c r="C39" s="697" t="s">
        <v>14</v>
      </c>
      <c r="D39" s="766">
        <v>8</v>
      </c>
      <c r="E39" s="767">
        <v>97500</v>
      </c>
      <c r="F39" s="779">
        <v>97508</v>
      </c>
      <c r="G39" s="659"/>
    </row>
    <row r="40" spans="1:7" s="69" customFormat="1" ht="23.25" customHeight="1">
      <c r="A40" s="262"/>
      <c r="B40" s="133"/>
      <c r="C40" s="761" t="s">
        <v>15</v>
      </c>
      <c r="D40" s="615">
        <v>8</v>
      </c>
      <c r="E40" s="762">
        <v>112952</v>
      </c>
      <c r="F40" s="774">
        <v>112960</v>
      </c>
      <c r="G40" s="658"/>
    </row>
    <row r="41" spans="1:7" ht="16.5">
      <c r="A41" s="260"/>
      <c r="B41" s="15">
        <v>85410</v>
      </c>
      <c r="C41" s="750" t="s">
        <v>16</v>
      </c>
      <c r="D41" s="57">
        <f>D43</f>
        <v>4432</v>
      </c>
      <c r="E41" s="752">
        <f>E43</f>
        <v>107100</v>
      </c>
      <c r="F41" s="752">
        <f>F43</f>
        <v>111532</v>
      </c>
      <c r="G41" s="654" t="s">
        <v>235</v>
      </c>
    </row>
    <row r="42" spans="1:7" ht="12.75" customHeight="1">
      <c r="A42" s="260"/>
      <c r="B42" s="15"/>
      <c r="C42" s="696" t="s">
        <v>12</v>
      </c>
      <c r="D42" s="57"/>
      <c r="E42" s="752"/>
      <c r="F42" s="752"/>
      <c r="G42" s="654"/>
    </row>
    <row r="43" spans="1:7" s="69" customFormat="1" ht="21.75" customHeight="1">
      <c r="A43" s="262"/>
      <c r="B43" s="134"/>
      <c r="C43" s="697" t="s">
        <v>180</v>
      </c>
      <c r="D43" s="766">
        <v>4432</v>
      </c>
      <c r="E43" s="767">
        <v>107100</v>
      </c>
      <c r="F43" s="767">
        <v>111532</v>
      </c>
      <c r="G43" s="658"/>
    </row>
    <row r="44" spans="1:7" ht="16.5">
      <c r="A44" s="264"/>
      <c r="B44" s="264"/>
      <c r="C44" s="264" t="s">
        <v>175</v>
      </c>
      <c r="D44" s="734">
        <f>D12+D34</f>
        <v>4593</v>
      </c>
      <c r="E44" s="265">
        <f>E12+E34</f>
        <v>774922</v>
      </c>
      <c r="F44" s="265">
        <f>F12+F34</f>
        <v>779515</v>
      </c>
      <c r="G44" s="655" t="s">
        <v>235</v>
      </c>
    </row>
    <row r="45" spans="1:7" ht="2.25" customHeight="1">
      <c r="A45" s="1161"/>
      <c r="B45" s="1162"/>
      <c r="C45" s="1162"/>
      <c r="D45" s="1162"/>
      <c r="E45" s="1162"/>
      <c r="F45" s="1162"/>
      <c r="G45" s="1163"/>
    </row>
    <row r="46" ht="15.75">
      <c r="E46" s="4"/>
    </row>
    <row r="47" ht="15.75">
      <c r="E47" s="4"/>
    </row>
  </sheetData>
  <mergeCells count="3">
    <mergeCell ref="A45:G45"/>
    <mergeCell ref="A7:G7"/>
    <mergeCell ref="A8:G8"/>
  </mergeCells>
  <printOptions/>
  <pageMargins left="0.7086614173228347" right="0.3937007874015748" top="0.3937007874015748" bottom="0.3937007874015748" header="0.3937007874015748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9" sqref="C9:F9"/>
    </sheetView>
  </sheetViews>
  <sheetFormatPr defaultColWidth="9.00390625" defaultRowHeight="12.75"/>
  <cols>
    <col min="1" max="1" width="3.875" style="1" customWidth="1"/>
    <col min="2" max="2" width="7.125" style="1" customWidth="1"/>
    <col min="3" max="3" width="34.375" style="1" customWidth="1"/>
    <col min="4" max="4" width="9.75390625" style="1" customWidth="1"/>
    <col min="5" max="5" width="12.375" style="1" customWidth="1"/>
    <col min="6" max="6" width="12.25390625" style="1" customWidth="1"/>
    <col min="7" max="7" width="11.625" style="1" customWidth="1"/>
    <col min="8" max="16384" width="9.125" style="1" customWidth="1"/>
  </cols>
  <sheetData>
    <row r="1" spans="5:7" ht="12.75" customHeight="1">
      <c r="E1" s="373"/>
      <c r="F1" s="1183" t="s">
        <v>521</v>
      </c>
      <c r="G1" s="87"/>
    </row>
    <row r="2" spans="3:7" ht="12.75" customHeight="1">
      <c r="C2" s="9"/>
      <c r="D2" s="9"/>
      <c r="E2" s="372"/>
      <c r="F2" s="1046" t="s">
        <v>673</v>
      </c>
      <c r="G2" s="372"/>
    </row>
    <row r="3" spans="5:7" ht="12.75" customHeight="1">
      <c r="E3" s="372"/>
      <c r="F3" s="1046" t="s">
        <v>292</v>
      </c>
      <c r="G3" s="372"/>
    </row>
    <row r="4" spans="5:7" ht="12.75" customHeight="1">
      <c r="E4" s="442"/>
      <c r="F4" s="1047" t="s">
        <v>590</v>
      </c>
      <c r="G4" s="442"/>
    </row>
    <row r="5" ht="12.75" customHeight="1">
      <c r="E5" s="26"/>
    </row>
    <row r="6" ht="12.75" customHeight="1">
      <c r="E6" s="26"/>
    </row>
    <row r="8" spans="1:7" ht="18">
      <c r="A8" s="1059" t="s">
        <v>262</v>
      </c>
      <c r="B8" s="1059"/>
      <c r="C8" s="1059"/>
      <c r="D8" s="1059"/>
      <c r="E8" s="1059"/>
      <c r="F8" s="1059"/>
      <c r="G8" s="1059"/>
    </row>
    <row r="9" spans="1:7" ht="18.75">
      <c r="A9" s="375"/>
      <c r="B9" s="375"/>
      <c r="C9" s="1059" t="s">
        <v>356</v>
      </c>
      <c r="D9" s="1059"/>
      <c r="E9" s="1059"/>
      <c r="F9" s="1059"/>
      <c r="G9" s="375"/>
    </row>
    <row r="11" spans="6:7" ht="15.75">
      <c r="F11" s="3"/>
      <c r="G11" s="4" t="s">
        <v>39</v>
      </c>
    </row>
    <row r="12" spans="1:7" s="18" customFormat="1" ht="40.5">
      <c r="A12" s="371" t="s">
        <v>37</v>
      </c>
      <c r="B12" s="356" t="s">
        <v>496</v>
      </c>
      <c r="C12" s="356" t="s">
        <v>90</v>
      </c>
      <c r="D12" s="371" t="s">
        <v>82</v>
      </c>
      <c r="E12" s="356" t="s">
        <v>84</v>
      </c>
      <c r="F12" s="356" t="s">
        <v>85</v>
      </c>
      <c r="G12" s="371" t="s">
        <v>83</v>
      </c>
    </row>
    <row r="13" spans="1:7" s="251" customFormat="1" ht="11.25">
      <c r="A13" s="253">
        <v>1</v>
      </c>
      <c r="B13" s="253">
        <v>2</v>
      </c>
      <c r="C13" s="253">
        <v>3</v>
      </c>
      <c r="D13" s="253"/>
      <c r="E13" s="253">
        <v>4</v>
      </c>
      <c r="F13" s="253">
        <v>5</v>
      </c>
      <c r="G13" s="253"/>
    </row>
    <row r="14" spans="1:7" s="121" customFormat="1" ht="23.25" customHeight="1">
      <c r="A14" s="333">
        <v>1</v>
      </c>
      <c r="B14" s="516">
        <v>710</v>
      </c>
      <c r="C14" s="534" t="s">
        <v>383</v>
      </c>
      <c r="D14" s="537">
        <f>D16</f>
        <v>137343</v>
      </c>
      <c r="E14" s="457">
        <f>E16</f>
        <v>240000</v>
      </c>
      <c r="F14" s="457">
        <f>F16</f>
        <v>347340</v>
      </c>
      <c r="G14" s="538">
        <f>G16</f>
        <v>30000</v>
      </c>
    </row>
    <row r="15" spans="1:7" s="121" customFormat="1" ht="21.75" customHeight="1">
      <c r="A15" s="122"/>
      <c r="B15" s="121">
        <v>71030</v>
      </c>
      <c r="C15" s="377" t="s">
        <v>385</v>
      </c>
      <c r="D15" s="535"/>
      <c r="E15" s="248"/>
      <c r="F15" s="248"/>
      <c r="G15" s="536"/>
    </row>
    <row r="16" spans="1:7" s="121" customFormat="1" ht="19.5" customHeight="1">
      <c r="A16" s="122"/>
      <c r="C16" s="377" t="s">
        <v>384</v>
      </c>
      <c r="D16" s="535">
        <v>137343</v>
      </c>
      <c r="E16" s="248">
        <v>240000</v>
      </c>
      <c r="F16" s="248">
        <v>347340</v>
      </c>
      <c r="G16" s="536">
        <v>30000</v>
      </c>
    </row>
    <row r="17" spans="1:7" s="121" customFormat="1" ht="18.75" customHeight="1">
      <c r="A17" s="46"/>
      <c r="B17" s="70"/>
      <c r="C17" s="46"/>
      <c r="D17" s="539"/>
      <c r="E17" s="245"/>
      <c r="F17" s="245"/>
      <c r="G17" s="249"/>
    </row>
    <row r="18" spans="1:7" ht="22.5" customHeight="1">
      <c r="A18" s="522">
        <v>2</v>
      </c>
      <c r="B18" s="517">
        <v>900</v>
      </c>
      <c r="C18" s="523" t="s">
        <v>181</v>
      </c>
      <c r="D18" s="540"/>
      <c r="E18" s="541"/>
      <c r="F18" s="540"/>
      <c r="G18" s="542"/>
    </row>
    <row r="19" spans="1:7" ht="15" customHeight="1">
      <c r="A19" s="271"/>
      <c r="B19" s="15"/>
      <c r="C19" s="513" t="s">
        <v>289</v>
      </c>
      <c r="D19" s="519">
        <f>D21</f>
        <v>2010</v>
      </c>
      <c r="E19" s="514">
        <f>E21</f>
        <v>175000</v>
      </c>
      <c r="F19" s="519">
        <f>F21</f>
        <v>172200</v>
      </c>
      <c r="G19" s="524">
        <f>G21</f>
        <v>4810</v>
      </c>
    </row>
    <row r="20" spans="1:7" ht="26.25" customHeight="1">
      <c r="A20" s="271"/>
      <c r="B20" s="15">
        <v>90011</v>
      </c>
      <c r="C20" s="84" t="s">
        <v>397</v>
      </c>
      <c r="D20" s="515"/>
      <c r="E20" s="521"/>
      <c r="F20" s="515"/>
      <c r="G20" s="518"/>
    </row>
    <row r="21" spans="1:7" s="8" customFormat="1" ht="19.5" customHeight="1">
      <c r="A21" s="269"/>
      <c r="B21" s="122"/>
      <c r="C21" s="270" t="s">
        <v>398</v>
      </c>
      <c r="D21" s="248">
        <v>2010</v>
      </c>
      <c r="E21" s="535">
        <v>175000</v>
      </c>
      <c r="F21" s="248">
        <v>172200</v>
      </c>
      <c r="G21" s="536">
        <v>4810</v>
      </c>
    </row>
    <row r="22" spans="1:7" ht="12" customHeight="1">
      <c r="A22" s="525"/>
      <c r="B22" s="23"/>
      <c r="C22" s="139"/>
      <c r="D22" s="520"/>
      <c r="E22" s="526"/>
      <c r="F22" s="520"/>
      <c r="G22" s="527"/>
    </row>
    <row r="23" spans="1:7" s="8" customFormat="1" ht="25.5" customHeight="1">
      <c r="A23" s="229"/>
      <c r="B23" s="229"/>
      <c r="C23" s="528" t="s">
        <v>335</v>
      </c>
      <c r="D23" s="543">
        <f>D14+D19</f>
        <v>139353</v>
      </c>
      <c r="E23" s="543">
        <f>E14+E19</f>
        <v>415000</v>
      </c>
      <c r="F23" s="543">
        <f>F14+F19</f>
        <v>519540</v>
      </c>
      <c r="G23" s="543">
        <f>G14+G19</f>
        <v>34810</v>
      </c>
    </row>
    <row r="24" spans="1:7" ht="3" customHeight="1">
      <c r="A24" s="80"/>
      <c r="B24" s="199"/>
      <c r="C24" s="81"/>
      <c r="D24" s="81"/>
      <c r="E24" s="81"/>
      <c r="F24" s="81"/>
      <c r="G24" s="82"/>
    </row>
    <row r="25" spans="1:7" ht="12" customHeight="1">
      <c r="A25" s="84"/>
      <c r="B25" s="83"/>
      <c r="C25" s="84"/>
      <c r="D25" s="84"/>
      <c r="E25" s="84"/>
      <c r="F25" s="84"/>
      <c r="G25" s="84"/>
    </row>
    <row r="26" spans="1:7" ht="10.5" customHeight="1">
      <c r="A26" s="84"/>
      <c r="B26" s="83"/>
      <c r="C26" s="84"/>
      <c r="D26" s="84"/>
      <c r="E26" s="84"/>
      <c r="F26" s="84"/>
      <c r="G26" s="84"/>
    </row>
    <row r="27" spans="1:7" ht="9.75" customHeight="1">
      <c r="A27" s="84"/>
      <c r="B27" s="85"/>
      <c r="C27" s="84"/>
      <c r="D27" s="84"/>
      <c r="E27" s="84"/>
      <c r="F27" s="84"/>
      <c r="G27" s="84"/>
    </row>
    <row r="28" spans="1:7" ht="9" customHeight="1">
      <c r="A28" s="84"/>
      <c r="B28" s="85"/>
      <c r="C28" s="84"/>
      <c r="D28" s="84"/>
      <c r="E28" s="84"/>
      <c r="F28" s="84"/>
      <c r="G28" s="84"/>
    </row>
    <row r="29" spans="1:7" ht="14.25" customHeight="1">
      <c r="A29" s="84"/>
      <c r="B29" s="85"/>
      <c r="C29" s="84"/>
      <c r="D29" s="84"/>
      <c r="E29" s="84"/>
      <c r="F29" s="84"/>
      <c r="G29" s="84"/>
    </row>
    <row r="30" spans="1:7" ht="15.75">
      <c r="A30" s="84"/>
      <c r="B30" s="85"/>
      <c r="C30" s="84"/>
      <c r="D30" s="84"/>
      <c r="E30" s="84"/>
      <c r="F30" s="84"/>
      <c r="G30" s="84"/>
    </row>
    <row r="31" ht="15.75">
      <c r="E31" s="4"/>
    </row>
    <row r="32" ht="15.75">
      <c r="E32" s="4"/>
    </row>
  </sheetData>
  <mergeCells count="2">
    <mergeCell ref="A8:G8"/>
    <mergeCell ref="C9:F9"/>
  </mergeCells>
  <printOptions/>
  <pageMargins left="0.7086614173228347" right="0.3937007874015748" top="0.3937007874015748" bottom="0.3937007874015748" header="0.3937007874015748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G17" sqref="G17"/>
    </sheetView>
  </sheetViews>
  <sheetFormatPr defaultColWidth="9.00390625" defaultRowHeight="12.75"/>
  <cols>
    <col min="1" max="1" width="4.375" style="1" customWidth="1"/>
    <col min="2" max="2" width="39.25390625" style="1" customWidth="1"/>
    <col min="3" max="3" width="6.125" style="1" customWidth="1"/>
    <col min="4" max="4" width="10.625" style="1" customWidth="1"/>
    <col min="5" max="5" width="14.125" style="1" customWidth="1"/>
    <col min="6" max="6" width="11.25390625" style="1" customWidth="1"/>
    <col min="7" max="7" width="10.75390625" style="1" customWidth="1"/>
    <col min="8" max="8" width="40.75390625" style="1" customWidth="1"/>
    <col min="9" max="9" width="6.375" style="1" customWidth="1"/>
    <col min="10" max="16384" width="9.125" style="1" customWidth="1"/>
  </cols>
  <sheetData>
    <row r="1" spans="8:10" ht="12.75" customHeight="1">
      <c r="H1" s="373" t="s">
        <v>522</v>
      </c>
      <c r="I1" s="87"/>
      <c r="J1" s="87"/>
    </row>
    <row r="2" spans="2:10" ht="12.75" customHeight="1">
      <c r="B2" s="9"/>
      <c r="C2" s="9"/>
      <c r="D2" s="9"/>
      <c r="H2" s="372" t="s">
        <v>675</v>
      </c>
      <c r="I2" s="372"/>
      <c r="J2" s="372"/>
    </row>
    <row r="3" spans="8:10" ht="12.75" customHeight="1">
      <c r="H3" s="372" t="s">
        <v>475</v>
      </c>
      <c r="I3" s="372"/>
      <c r="J3" s="372"/>
    </row>
    <row r="4" spans="8:10" ht="12.75" customHeight="1">
      <c r="H4" s="442" t="s">
        <v>591</v>
      </c>
      <c r="I4" s="442"/>
      <c r="J4" s="442"/>
    </row>
    <row r="5" ht="11.25" customHeight="1"/>
    <row r="6" spans="1:8" ht="22.5" customHeight="1">
      <c r="A6" s="1170" t="s">
        <v>357</v>
      </c>
      <c r="B6" s="1170"/>
      <c r="C6" s="1170"/>
      <c r="D6" s="1170"/>
      <c r="E6" s="1170"/>
      <c r="F6" s="1170"/>
      <c r="G6" s="1170"/>
      <c r="H6" s="1170"/>
    </row>
    <row r="7" spans="1:8" ht="19.5" customHeight="1">
      <c r="A7" s="968"/>
      <c r="B7" s="1167" t="s">
        <v>478</v>
      </c>
      <c r="C7" s="1168"/>
      <c r="D7" s="1168"/>
      <c r="E7" s="1168"/>
      <c r="F7" s="1168"/>
      <c r="G7" s="1168"/>
      <c r="H7" s="1169"/>
    </row>
    <row r="8" spans="1:8" ht="15.75" customHeight="1">
      <c r="A8" s="969"/>
      <c r="B8" s="969"/>
      <c r="C8" s="969"/>
      <c r="D8" s="969"/>
      <c r="E8" s="969"/>
      <c r="F8" s="969"/>
      <c r="G8" s="969"/>
      <c r="H8" s="970" t="s">
        <v>39</v>
      </c>
    </row>
    <row r="9" spans="1:8" s="5" customFormat="1" ht="17.25" customHeight="1">
      <c r="A9" s="1165" t="s">
        <v>37</v>
      </c>
      <c r="B9" s="1073" t="s">
        <v>447</v>
      </c>
      <c r="C9" s="1159" t="s">
        <v>436</v>
      </c>
      <c r="D9" s="1159" t="s">
        <v>198</v>
      </c>
      <c r="E9" s="1073" t="s">
        <v>448</v>
      </c>
      <c r="F9" s="1175" t="s">
        <v>449</v>
      </c>
      <c r="G9" s="1176"/>
      <c r="H9" s="1073" t="s">
        <v>451</v>
      </c>
    </row>
    <row r="10" spans="1:8" s="5" customFormat="1" ht="33" customHeight="1">
      <c r="A10" s="1166"/>
      <c r="B10" s="1123"/>
      <c r="C10" s="1160"/>
      <c r="D10" s="1160"/>
      <c r="E10" s="1123"/>
      <c r="F10" s="597" t="s">
        <v>44</v>
      </c>
      <c r="G10" s="354" t="s">
        <v>450</v>
      </c>
      <c r="H10" s="1123"/>
    </row>
    <row r="11" spans="1:9" s="252" customFormat="1" ht="9" customHeight="1">
      <c r="A11" s="333">
        <v>1</v>
      </c>
      <c r="B11" s="253">
        <v>2</v>
      </c>
      <c r="C11" s="253">
        <v>3</v>
      </c>
      <c r="D11" s="253">
        <v>4</v>
      </c>
      <c r="E11" s="253">
        <v>5</v>
      </c>
      <c r="F11" s="253">
        <v>6</v>
      </c>
      <c r="G11" s="253">
        <v>7</v>
      </c>
      <c r="H11" s="253">
        <v>8</v>
      </c>
      <c r="I11" s="251"/>
    </row>
    <row r="12" spans="1:9" s="252" customFormat="1" ht="18" customHeight="1">
      <c r="A12" s="1171" t="s">
        <v>60</v>
      </c>
      <c r="B12" s="534" t="s">
        <v>454</v>
      </c>
      <c r="C12" s="701">
        <v>600</v>
      </c>
      <c r="D12" s="610">
        <v>60014</v>
      </c>
      <c r="E12" s="613">
        <f>F12</f>
        <v>50000</v>
      </c>
      <c r="F12" s="558">
        <v>50000</v>
      </c>
      <c r="G12" s="613"/>
      <c r="H12" s="641" t="s">
        <v>468</v>
      </c>
      <c r="I12" s="251"/>
    </row>
    <row r="13" spans="1:9" s="252" customFormat="1" ht="17.25" customHeight="1">
      <c r="A13" s="1172"/>
      <c r="B13" s="545"/>
      <c r="C13" s="122"/>
      <c r="D13" s="121" t="s">
        <v>453</v>
      </c>
      <c r="E13" s="614"/>
      <c r="F13" s="618"/>
      <c r="G13" s="614"/>
      <c r="H13" s="642" t="s">
        <v>506</v>
      </c>
      <c r="I13" s="251"/>
    </row>
    <row r="14" spans="1:9" s="252" customFormat="1" ht="15.75" customHeight="1">
      <c r="A14" s="1172"/>
      <c r="B14" s="55"/>
      <c r="C14" s="122"/>
      <c r="D14" s="121"/>
      <c r="E14" s="614"/>
      <c r="F14" s="618"/>
      <c r="G14" s="614"/>
      <c r="H14" s="642" t="s">
        <v>507</v>
      </c>
      <c r="I14" s="251"/>
    </row>
    <row r="15" spans="1:9" s="13" customFormat="1" ht="7.5" customHeight="1">
      <c r="A15" s="1173"/>
      <c r="B15" s="378"/>
      <c r="C15" s="133"/>
      <c r="D15" s="612"/>
      <c r="E15" s="615"/>
      <c r="F15" s="619"/>
      <c r="G15" s="615"/>
      <c r="H15" s="643"/>
      <c r="I15" s="376"/>
    </row>
    <row r="16" spans="1:8" s="4" customFormat="1" ht="17.25" customHeight="1">
      <c r="A16" s="176" t="s">
        <v>61</v>
      </c>
      <c r="B16" s="608" t="s">
        <v>454</v>
      </c>
      <c r="C16" s="702">
        <v>801</v>
      </c>
      <c r="D16" s="617">
        <v>80120</v>
      </c>
      <c r="E16" s="625">
        <f>F16</f>
        <v>8973</v>
      </c>
      <c r="F16" s="606">
        <v>8973</v>
      </c>
      <c r="G16" s="605"/>
      <c r="H16" s="644" t="s">
        <v>469</v>
      </c>
    </row>
    <row r="17" spans="1:8" s="4" customFormat="1" ht="15.75">
      <c r="A17" s="177"/>
      <c r="B17" s="56"/>
      <c r="C17" s="602"/>
      <c r="D17" s="269" t="s">
        <v>453</v>
      </c>
      <c r="E17" s="52"/>
      <c r="F17" s="556"/>
      <c r="G17" s="52"/>
      <c r="H17" s="645" t="s">
        <v>474</v>
      </c>
    </row>
    <row r="18" spans="1:8" s="4" customFormat="1" ht="15.75">
      <c r="A18" s="177"/>
      <c r="B18" s="56"/>
      <c r="C18" s="602"/>
      <c r="D18" s="632"/>
      <c r="E18" s="52"/>
      <c r="F18" s="556"/>
      <c r="G18" s="52"/>
      <c r="H18" s="645" t="s">
        <v>510</v>
      </c>
    </row>
    <row r="19" spans="1:8" s="4" customFormat="1" ht="6.75" customHeight="1">
      <c r="A19" s="550"/>
      <c r="B19" s="115"/>
      <c r="C19" s="603"/>
      <c r="D19" s="633"/>
      <c r="E19" s="53"/>
      <c r="F19" s="559"/>
      <c r="G19" s="53"/>
      <c r="H19" s="643"/>
    </row>
    <row r="20" spans="1:8" s="4" customFormat="1" ht="17.25" customHeight="1">
      <c r="A20" s="598" t="s">
        <v>62</v>
      </c>
      <c r="B20" s="609" t="s">
        <v>182</v>
      </c>
      <c r="C20" s="601"/>
      <c r="D20" s="180">
        <v>80195</v>
      </c>
      <c r="E20" s="628">
        <f>F20</f>
        <v>790000</v>
      </c>
      <c r="F20" s="605">
        <f>F23+F25+F27+F28+F30+F31+F33+F36</f>
        <v>790000</v>
      </c>
      <c r="G20" s="604"/>
      <c r="H20" s="646" t="s">
        <v>455</v>
      </c>
    </row>
    <row r="21" spans="1:8" s="4" customFormat="1" ht="15.75">
      <c r="A21" s="178"/>
      <c r="B21" s="600" t="s">
        <v>46</v>
      </c>
      <c r="C21" s="56"/>
      <c r="D21" s="122" t="s">
        <v>456</v>
      </c>
      <c r="E21" s="182"/>
      <c r="F21" s="52"/>
      <c r="G21" s="182"/>
      <c r="H21" s="647" t="s">
        <v>470</v>
      </c>
    </row>
    <row r="22" spans="1:8" s="4" customFormat="1" ht="15.75">
      <c r="A22" s="178"/>
      <c r="B22" s="55"/>
      <c r="C22" s="56"/>
      <c r="D22" s="15"/>
      <c r="E22" s="182"/>
      <c r="F22" s="52"/>
      <c r="G22" s="182"/>
      <c r="H22" s="647" t="s">
        <v>471</v>
      </c>
    </row>
    <row r="23" spans="1:8" s="4" customFormat="1" ht="15.75">
      <c r="A23" s="178"/>
      <c r="B23" s="55" t="s">
        <v>185</v>
      </c>
      <c r="C23" s="56"/>
      <c r="D23" s="15"/>
      <c r="E23" s="182">
        <v>75000</v>
      </c>
      <c r="F23" s="52">
        <v>75000</v>
      </c>
      <c r="G23" s="182"/>
      <c r="H23" s="647" t="s">
        <v>508</v>
      </c>
    </row>
    <row r="24" spans="1:8" s="4" customFormat="1" ht="19.5" customHeight="1">
      <c r="A24" s="178"/>
      <c r="B24" s="55" t="s">
        <v>186</v>
      </c>
      <c r="C24" s="56"/>
      <c r="D24" s="15"/>
      <c r="E24" s="182"/>
      <c r="F24" s="52"/>
      <c r="G24" s="182"/>
      <c r="H24" s="648" t="s">
        <v>509</v>
      </c>
    </row>
    <row r="25" spans="1:8" s="4" customFormat="1" ht="15.75" customHeight="1">
      <c r="A25" s="178"/>
      <c r="B25" s="55" t="s">
        <v>392</v>
      </c>
      <c r="C25" s="56"/>
      <c r="D25" s="15"/>
      <c r="E25" s="182">
        <v>8500</v>
      </c>
      <c r="F25" s="52">
        <v>8500</v>
      </c>
      <c r="G25" s="182"/>
      <c r="H25" s="648"/>
    </row>
    <row r="26" spans="1:8" s="4" customFormat="1" ht="20.25" customHeight="1">
      <c r="A26" s="178"/>
      <c r="B26" s="55" t="s">
        <v>187</v>
      </c>
      <c r="C26" s="56"/>
      <c r="D26" s="15"/>
      <c r="E26" s="182"/>
      <c r="F26" s="52"/>
      <c r="G26" s="182"/>
      <c r="H26" s="545"/>
    </row>
    <row r="27" spans="1:8" s="4" customFormat="1" ht="15.75">
      <c r="A27" s="178"/>
      <c r="B27" s="531" t="s">
        <v>336</v>
      </c>
      <c r="C27" s="56"/>
      <c r="D27" s="15"/>
      <c r="E27" s="182">
        <v>13000</v>
      </c>
      <c r="F27" s="52">
        <v>13000</v>
      </c>
      <c r="G27" s="182"/>
      <c r="H27" s="545"/>
    </row>
    <row r="28" spans="1:8" s="4" customFormat="1" ht="19.5" customHeight="1">
      <c r="A28" s="178"/>
      <c r="B28" s="55" t="s">
        <v>452</v>
      </c>
      <c r="C28" s="56"/>
      <c r="D28" s="15"/>
      <c r="E28" s="182">
        <v>13000</v>
      </c>
      <c r="F28" s="52">
        <v>13000</v>
      </c>
      <c r="G28" s="182"/>
      <c r="H28" s="546"/>
    </row>
    <row r="29" spans="1:8" s="4" customFormat="1" ht="22.5" customHeight="1">
      <c r="A29" s="178"/>
      <c r="B29" s="55" t="s">
        <v>248</v>
      </c>
      <c r="C29" s="56"/>
      <c r="D29" s="15"/>
      <c r="E29" s="182"/>
      <c r="F29" s="52"/>
      <c r="G29" s="182"/>
      <c r="H29" s="546"/>
    </row>
    <row r="30" spans="1:8" s="4" customFormat="1" ht="15.75">
      <c r="A30" s="178"/>
      <c r="B30" s="55" t="s">
        <v>249</v>
      </c>
      <c r="C30" s="56"/>
      <c r="D30" s="15"/>
      <c r="E30" s="182">
        <v>149500</v>
      </c>
      <c r="F30" s="52">
        <v>149500</v>
      </c>
      <c r="G30" s="182"/>
      <c r="H30" s="546"/>
    </row>
    <row r="31" spans="1:8" s="252" customFormat="1" ht="24" customHeight="1">
      <c r="A31" s="704"/>
      <c r="B31" s="377" t="s">
        <v>188</v>
      </c>
      <c r="C31" s="703"/>
      <c r="D31" s="122"/>
      <c r="E31" s="607">
        <v>240000</v>
      </c>
      <c r="F31" s="611">
        <v>240000</v>
      </c>
      <c r="G31" s="607"/>
      <c r="H31" s="705"/>
    </row>
    <row r="32" spans="1:8" s="4" customFormat="1" ht="15" customHeight="1">
      <c r="A32" s="178"/>
      <c r="B32" s="55" t="s">
        <v>189</v>
      </c>
      <c r="C32" s="56"/>
      <c r="D32" s="15"/>
      <c r="E32" s="182"/>
      <c r="F32" s="52"/>
      <c r="G32" s="182"/>
      <c r="H32" s="546"/>
    </row>
    <row r="33" spans="1:8" s="13" customFormat="1" ht="23.25" customHeight="1">
      <c r="A33" s="533"/>
      <c r="B33" s="378" t="s">
        <v>337</v>
      </c>
      <c r="C33" s="548"/>
      <c r="D33" s="133"/>
      <c r="E33" s="532">
        <v>51000</v>
      </c>
      <c r="F33" s="181">
        <v>51000</v>
      </c>
      <c r="G33" s="532"/>
      <c r="H33" s="706"/>
    </row>
    <row r="34" spans="1:8" s="4" customFormat="1" ht="18.75" customHeight="1">
      <c r="A34" s="598"/>
      <c r="B34" s="627" t="s">
        <v>250</v>
      </c>
      <c r="C34" s="629"/>
      <c r="D34" s="555"/>
      <c r="E34" s="605"/>
      <c r="F34" s="605"/>
      <c r="G34" s="604"/>
      <c r="H34" s="630"/>
    </row>
    <row r="35" spans="1:8" s="4" customFormat="1" ht="15.75">
      <c r="A35" s="178"/>
      <c r="B35" s="55" t="s">
        <v>391</v>
      </c>
      <c r="C35" s="56"/>
      <c r="D35" s="15"/>
      <c r="E35" s="52"/>
      <c r="F35" s="52"/>
      <c r="G35" s="182"/>
      <c r="H35" s="546"/>
    </row>
    <row r="36" spans="1:8" s="4" customFormat="1" ht="15.75" customHeight="1">
      <c r="A36" s="178"/>
      <c r="B36" s="531" t="s">
        <v>251</v>
      </c>
      <c r="C36" s="77"/>
      <c r="D36" s="134"/>
      <c r="E36" s="136">
        <v>240000</v>
      </c>
      <c r="F36" s="136">
        <v>240000</v>
      </c>
      <c r="G36" s="530"/>
      <c r="H36" s="546"/>
    </row>
    <row r="37" spans="1:8" s="4" customFormat="1" ht="9.75" customHeight="1">
      <c r="A37" s="533"/>
      <c r="B37" s="378"/>
      <c r="C37" s="548"/>
      <c r="D37" s="133"/>
      <c r="E37" s="532"/>
      <c r="F37" s="181"/>
      <c r="G37" s="532"/>
      <c r="H37" s="547"/>
    </row>
    <row r="38" spans="1:8" s="13" customFormat="1" ht="18" customHeight="1">
      <c r="A38" s="598" t="s">
        <v>63</v>
      </c>
      <c r="B38" s="616" t="s">
        <v>338</v>
      </c>
      <c r="C38" s="700">
        <v>852</v>
      </c>
      <c r="D38" s="621"/>
      <c r="E38" s="137">
        <f>E42+E44+E46+E48+E50+E52+E53+E54</f>
        <v>674727</v>
      </c>
      <c r="F38" s="137">
        <f>F42+F44+F46+F48+F50+F52+F53+F54</f>
        <v>674727</v>
      </c>
      <c r="G38" s="137"/>
      <c r="H38" s="647" t="s">
        <v>500</v>
      </c>
    </row>
    <row r="39" spans="1:8" s="4" customFormat="1" ht="18.75" customHeight="1">
      <c r="A39" s="179"/>
      <c r="B39" s="707" t="s">
        <v>183</v>
      </c>
      <c r="C39" s="639"/>
      <c r="D39" s="640">
        <v>85201</v>
      </c>
      <c r="E39" s="611"/>
      <c r="F39" s="607"/>
      <c r="G39" s="52"/>
      <c r="H39" s="648" t="s">
        <v>501</v>
      </c>
    </row>
    <row r="40" spans="1:8" s="13" customFormat="1" ht="15" customHeight="1">
      <c r="A40" s="178"/>
      <c r="B40" s="622"/>
      <c r="C40" s="135"/>
      <c r="D40" s="634" t="s">
        <v>458</v>
      </c>
      <c r="E40" s="136"/>
      <c r="F40" s="530"/>
      <c r="G40" s="136"/>
      <c r="H40" s="648" t="s">
        <v>502</v>
      </c>
    </row>
    <row r="41" spans="1:8" s="13" customFormat="1" ht="15.75" customHeight="1">
      <c r="A41" s="178"/>
      <c r="B41" s="622" t="s">
        <v>252</v>
      </c>
      <c r="C41" s="135"/>
      <c r="D41" s="634"/>
      <c r="E41" s="136"/>
      <c r="F41" s="530"/>
      <c r="G41" s="136"/>
      <c r="H41" s="648" t="s">
        <v>503</v>
      </c>
    </row>
    <row r="42" spans="1:8" s="13" customFormat="1" ht="15.75" customHeight="1">
      <c r="A42" s="178"/>
      <c r="B42" s="622" t="s">
        <v>339</v>
      </c>
      <c r="C42" s="135"/>
      <c r="D42" s="634"/>
      <c r="E42" s="136">
        <v>44000</v>
      </c>
      <c r="F42" s="530">
        <v>44000</v>
      </c>
      <c r="G42" s="136"/>
      <c r="H42" s="648" t="s">
        <v>504</v>
      </c>
    </row>
    <row r="43" spans="1:8" s="13" customFormat="1" ht="15.75" customHeight="1">
      <c r="A43" s="178"/>
      <c r="B43" s="623" t="s">
        <v>253</v>
      </c>
      <c r="C43" s="135"/>
      <c r="D43" s="634"/>
      <c r="E43" s="136"/>
      <c r="F43" s="530"/>
      <c r="G43" s="136"/>
      <c r="H43" s="648" t="s">
        <v>505</v>
      </c>
    </row>
    <row r="44" spans="1:8" s="13" customFormat="1" ht="15.75" customHeight="1">
      <c r="A44" s="178"/>
      <c r="B44" s="622" t="s">
        <v>254</v>
      </c>
      <c r="C44" s="135"/>
      <c r="D44" s="634"/>
      <c r="E44" s="136">
        <v>18520</v>
      </c>
      <c r="F44" s="530">
        <v>18520</v>
      </c>
      <c r="G44" s="136"/>
      <c r="H44" s="648"/>
    </row>
    <row r="45" spans="1:8" s="13" customFormat="1" ht="15.75" customHeight="1">
      <c r="A45" s="178"/>
      <c r="B45" s="329" t="s">
        <v>393</v>
      </c>
      <c r="C45" s="531"/>
      <c r="D45" s="635"/>
      <c r="E45" s="136"/>
      <c r="F45" s="530"/>
      <c r="G45" s="136"/>
      <c r="H45" s="648"/>
    </row>
    <row r="46" spans="1:8" s="13" customFormat="1" ht="17.25" customHeight="1">
      <c r="A46" s="178"/>
      <c r="B46" s="329" t="s">
        <v>394</v>
      </c>
      <c r="C46" s="599"/>
      <c r="D46" s="636"/>
      <c r="E46" s="136">
        <v>311520</v>
      </c>
      <c r="F46" s="530">
        <v>311520</v>
      </c>
      <c r="G46" s="136"/>
      <c r="H46" s="648"/>
    </row>
    <row r="47" spans="1:8" s="13" customFormat="1" ht="15.75" customHeight="1">
      <c r="A47" s="178"/>
      <c r="B47" s="329" t="s">
        <v>255</v>
      </c>
      <c r="C47" s="531"/>
      <c r="D47" s="635"/>
      <c r="E47" s="136"/>
      <c r="F47" s="530"/>
      <c r="G47" s="136"/>
      <c r="H47" s="648"/>
    </row>
    <row r="48" spans="1:8" s="13" customFormat="1" ht="15.75" customHeight="1">
      <c r="A48" s="178"/>
      <c r="B48" s="622" t="s">
        <v>339</v>
      </c>
      <c r="C48" s="531"/>
      <c r="D48" s="635"/>
      <c r="E48" s="136">
        <v>54648</v>
      </c>
      <c r="F48" s="530">
        <v>54648</v>
      </c>
      <c r="G48" s="136"/>
      <c r="H48" s="649"/>
    </row>
    <row r="49" spans="1:8" s="13" customFormat="1" ht="15.75" customHeight="1">
      <c r="A49" s="1172"/>
      <c r="B49" s="329" t="s">
        <v>256</v>
      </c>
      <c r="C49" s="531"/>
      <c r="D49" s="635"/>
      <c r="E49" s="136"/>
      <c r="F49" s="530"/>
      <c r="G49" s="136"/>
      <c r="H49" s="649"/>
    </row>
    <row r="50" spans="1:8" s="4" customFormat="1" ht="21" customHeight="1">
      <c r="A50" s="1172"/>
      <c r="B50" s="622" t="s">
        <v>396</v>
      </c>
      <c r="C50" s="600"/>
      <c r="D50" s="637"/>
      <c r="E50" s="52">
        <v>66971</v>
      </c>
      <c r="F50" s="182">
        <v>66971</v>
      </c>
      <c r="G50" s="52"/>
      <c r="H50" s="650"/>
    </row>
    <row r="51" spans="1:8" s="13" customFormat="1" ht="15.75" customHeight="1">
      <c r="A51" s="1172"/>
      <c r="B51" s="329" t="s">
        <v>340</v>
      </c>
      <c r="C51" s="531"/>
      <c r="D51" s="635"/>
      <c r="E51" s="136"/>
      <c r="F51" s="530"/>
      <c r="G51" s="136"/>
      <c r="H51" s="649"/>
    </row>
    <row r="52" spans="1:8" s="4" customFormat="1" ht="16.5" customHeight="1">
      <c r="A52" s="1172"/>
      <c r="B52" s="622" t="s">
        <v>395</v>
      </c>
      <c r="C52" s="531"/>
      <c r="D52" s="635"/>
      <c r="E52" s="136">
        <v>44016</v>
      </c>
      <c r="F52" s="530">
        <v>44016</v>
      </c>
      <c r="G52" s="52"/>
      <c r="H52" s="650"/>
    </row>
    <row r="53" spans="1:8" s="4" customFormat="1" ht="21" customHeight="1">
      <c r="A53" s="1172"/>
      <c r="B53" s="549" t="s">
        <v>386</v>
      </c>
      <c r="C53" s="377"/>
      <c r="D53" s="121"/>
      <c r="E53" s="611">
        <v>100000</v>
      </c>
      <c r="F53" s="607">
        <v>100000</v>
      </c>
      <c r="G53" s="52"/>
      <c r="H53" s="650"/>
    </row>
    <row r="54" spans="1:8" s="4" customFormat="1" ht="18" customHeight="1">
      <c r="A54" s="1172"/>
      <c r="B54" s="549" t="s">
        <v>525</v>
      </c>
      <c r="C54" s="377"/>
      <c r="D54" s="560">
        <v>85204</v>
      </c>
      <c r="E54" s="611">
        <f>E56+E57+E58+E60</f>
        <v>35052</v>
      </c>
      <c r="F54" s="611">
        <f>F56+F57+F58+F60</f>
        <v>35052</v>
      </c>
      <c r="G54" s="52"/>
      <c r="H54" s="650"/>
    </row>
    <row r="55" spans="1:8" s="13" customFormat="1" ht="15.75" customHeight="1">
      <c r="A55" s="1174"/>
      <c r="B55" s="600" t="s">
        <v>459</v>
      </c>
      <c r="C55" s="135"/>
      <c r="D55" s="638" t="s">
        <v>457</v>
      </c>
      <c r="E55" s="136"/>
      <c r="F55" s="136"/>
      <c r="G55" s="136"/>
      <c r="H55" s="648" t="s">
        <v>463</v>
      </c>
    </row>
    <row r="56" spans="1:8" s="13" customFormat="1" ht="15" customHeight="1">
      <c r="A56" s="178"/>
      <c r="B56" s="55" t="s">
        <v>460</v>
      </c>
      <c r="C56" s="544"/>
      <c r="D56" s="638"/>
      <c r="E56" s="52">
        <v>1999</v>
      </c>
      <c r="F56" s="52">
        <v>1999</v>
      </c>
      <c r="G56" s="52"/>
      <c r="H56" s="647" t="s">
        <v>464</v>
      </c>
    </row>
    <row r="57" spans="1:8" s="13" customFormat="1" ht="15.75" customHeight="1">
      <c r="A57" s="178"/>
      <c r="B57" s="55" t="s">
        <v>461</v>
      </c>
      <c r="C57" s="55"/>
      <c r="D57" s="15"/>
      <c r="E57" s="136">
        <v>23343</v>
      </c>
      <c r="F57" s="136">
        <v>23343</v>
      </c>
      <c r="G57" s="136"/>
      <c r="H57" s="648" t="s">
        <v>472</v>
      </c>
    </row>
    <row r="58" spans="1:8" s="13" customFormat="1" ht="15" customHeight="1">
      <c r="A58" s="178"/>
      <c r="B58" s="55" t="s">
        <v>526</v>
      </c>
      <c r="C58" s="55"/>
      <c r="D58" s="15"/>
      <c r="E58" s="136">
        <v>3296</v>
      </c>
      <c r="F58" s="136">
        <v>3296</v>
      </c>
      <c r="G58" s="136"/>
      <c r="H58" s="647" t="s">
        <v>473</v>
      </c>
    </row>
    <row r="59" spans="1:8" s="13" customFormat="1" ht="15.75" customHeight="1">
      <c r="A59" s="178"/>
      <c r="B59" s="600" t="s">
        <v>183</v>
      </c>
      <c r="C59" s="55"/>
      <c r="D59" s="560"/>
      <c r="E59" s="136"/>
      <c r="F59" s="136"/>
      <c r="G59" s="136"/>
      <c r="H59" s="648" t="s">
        <v>341</v>
      </c>
    </row>
    <row r="60" spans="1:8" s="13" customFormat="1" ht="15.75" customHeight="1">
      <c r="A60" s="178"/>
      <c r="B60" s="55" t="s">
        <v>462</v>
      </c>
      <c r="C60" s="55"/>
      <c r="D60" s="560" t="s">
        <v>458</v>
      </c>
      <c r="E60" s="136">
        <f>F60</f>
        <v>6414</v>
      </c>
      <c r="F60" s="136">
        <v>6414</v>
      </c>
      <c r="G60" s="136"/>
      <c r="H60" s="647"/>
    </row>
    <row r="61" spans="1:8" s="13" customFormat="1" ht="5.25" customHeight="1">
      <c r="A61" s="533"/>
      <c r="B61" s="620"/>
      <c r="C61" s="620"/>
      <c r="D61" s="23"/>
      <c r="E61" s="181"/>
      <c r="F61" s="181"/>
      <c r="G61" s="181"/>
      <c r="H61" s="651"/>
    </row>
    <row r="62" spans="1:8" s="13" customFormat="1" ht="21" customHeight="1">
      <c r="A62" s="179" t="s">
        <v>64</v>
      </c>
      <c r="B62" s="631" t="s">
        <v>184</v>
      </c>
      <c r="C62" s="699">
        <v>921</v>
      </c>
      <c r="D62" s="626">
        <v>92116</v>
      </c>
      <c r="E62" s="698">
        <f>F62</f>
        <v>20000</v>
      </c>
      <c r="F62" s="52">
        <v>20000</v>
      </c>
      <c r="G62" s="52"/>
      <c r="H62" s="647" t="s">
        <v>466</v>
      </c>
    </row>
    <row r="63" spans="1:8" s="13" customFormat="1" ht="24.75" customHeight="1">
      <c r="A63" s="178"/>
      <c r="B63" s="708" t="s">
        <v>511</v>
      </c>
      <c r="C63" s="624"/>
      <c r="D63" s="560" t="s">
        <v>465</v>
      </c>
      <c r="E63" s="136"/>
      <c r="F63" s="136"/>
      <c r="G63" s="136"/>
      <c r="H63" s="648" t="s">
        <v>467</v>
      </c>
    </row>
    <row r="64" spans="1:8" ht="25.5" customHeight="1">
      <c r="A64" s="1134" t="s">
        <v>175</v>
      </c>
      <c r="B64" s="1090"/>
      <c r="C64" s="1090"/>
      <c r="D64" s="1135"/>
      <c r="E64" s="79">
        <f>E12+E16+E20+E38+E62</f>
        <v>1543700</v>
      </c>
      <c r="F64" s="79">
        <f>F12+F16+F20+F38+F62</f>
        <v>1543700</v>
      </c>
      <c r="G64" s="79"/>
      <c r="H64" s="529"/>
    </row>
    <row r="65" spans="1:8" ht="2.25" customHeight="1">
      <c r="A65" s="80"/>
      <c r="B65" s="81"/>
      <c r="C65" s="81"/>
      <c r="D65" s="81"/>
      <c r="E65" s="81"/>
      <c r="F65" s="81"/>
      <c r="G65" s="81"/>
      <c r="H65" s="82"/>
    </row>
    <row r="66" ht="13.5" customHeight="1">
      <c r="H66" s="4"/>
    </row>
    <row r="67" ht="13.5" customHeight="1">
      <c r="H67" s="4"/>
    </row>
    <row r="68" ht="15.75">
      <c r="H68" s="11"/>
    </row>
  </sheetData>
  <mergeCells count="12">
    <mergeCell ref="A6:H6"/>
    <mergeCell ref="A12:A15"/>
    <mergeCell ref="A49:A55"/>
    <mergeCell ref="F9:G9"/>
    <mergeCell ref="E9:E10"/>
    <mergeCell ref="H9:H10"/>
    <mergeCell ref="D9:D10"/>
    <mergeCell ref="C9:C10"/>
    <mergeCell ref="B9:B10"/>
    <mergeCell ref="A9:A10"/>
    <mergeCell ref="A64:D64"/>
    <mergeCell ref="B7:H7"/>
  </mergeCells>
  <printOptions/>
  <pageMargins left="0.7086614173228347" right="0.3937007874015748" top="0.3937007874015748" bottom="0.3937007874015748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workbookViewId="0" topLeftCell="A1">
      <selection activeCell="F7" sqref="F7"/>
    </sheetView>
  </sheetViews>
  <sheetFormatPr defaultColWidth="9.00390625" defaultRowHeight="12.75" outlineLevelRow="1"/>
  <cols>
    <col min="1" max="1" width="3.875" style="268" customWidth="1"/>
    <col min="2" max="2" width="39.625" style="1" customWidth="1"/>
    <col min="3" max="3" width="6.00390625" style="1" customWidth="1"/>
    <col min="4" max="4" width="9.625" style="1" customWidth="1"/>
    <col min="5" max="5" width="13.25390625" style="1" customWidth="1"/>
    <col min="6" max="6" width="12.75390625" style="1" customWidth="1"/>
    <col min="7" max="7" width="13.625" style="1" customWidth="1"/>
    <col min="8" max="8" width="11.00390625" style="1" customWidth="1"/>
    <col min="9" max="9" width="9.25390625" style="1" customWidth="1"/>
    <col min="10" max="10" width="9.125" style="1" customWidth="1"/>
    <col min="11" max="11" width="11.625" style="1" customWidth="1"/>
    <col min="12" max="16384" width="9.125" style="1" customWidth="1"/>
  </cols>
  <sheetData>
    <row r="1" spans="9:11" ht="12.75" customHeight="1">
      <c r="I1" s="126" t="s">
        <v>360</v>
      </c>
      <c r="J1" s="127"/>
      <c r="K1" s="127"/>
    </row>
    <row r="2" spans="9:11" ht="12.75" customHeight="1">
      <c r="I2" s="1057" t="s">
        <v>672</v>
      </c>
      <c r="J2" s="1057"/>
      <c r="K2" s="1057"/>
    </row>
    <row r="3" spans="4:11" ht="12.75" customHeight="1">
      <c r="D3" s="2"/>
      <c r="E3" s="2"/>
      <c r="F3" s="2"/>
      <c r="G3" s="2"/>
      <c r="I3" s="372" t="s">
        <v>292</v>
      </c>
      <c r="J3" s="372"/>
      <c r="K3" s="372"/>
    </row>
    <row r="4" spans="9:11" ht="12.75" customHeight="1">
      <c r="I4" s="442" t="s">
        <v>590</v>
      </c>
      <c r="J4" s="442"/>
      <c r="K4" s="442"/>
    </row>
    <row r="5" spans="9:11" ht="12" customHeight="1">
      <c r="I5" s="373"/>
      <c r="J5" s="127"/>
      <c r="K5" s="127"/>
    </row>
    <row r="6" spans="1:11" ht="21.75" customHeight="1">
      <c r="A6" s="1059" t="s">
        <v>355</v>
      </c>
      <c r="B6" s="1059"/>
      <c r="C6" s="1059"/>
      <c r="D6" s="1059"/>
      <c r="E6" s="1059"/>
      <c r="F6" s="1059"/>
      <c r="G6" s="1059"/>
      <c r="H6" s="1059"/>
      <c r="I6" s="1059"/>
      <c r="J6" s="1059"/>
      <c r="K6" s="1059"/>
    </row>
    <row r="7" ht="13.5" customHeight="1">
      <c r="K7" s="4" t="s">
        <v>39</v>
      </c>
    </row>
    <row r="8" spans="1:11" s="13" customFormat="1" ht="14.25" customHeight="1">
      <c r="A8" s="1070" t="s">
        <v>93</v>
      </c>
      <c r="B8" s="1048" t="s">
        <v>40</v>
      </c>
      <c r="C8" s="1044" t="s">
        <v>41</v>
      </c>
      <c r="D8" s="1045"/>
      <c r="E8" s="1045" t="s">
        <v>333</v>
      </c>
      <c r="F8" s="1045"/>
      <c r="G8" s="1045"/>
      <c r="H8" s="1045"/>
      <c r="I8" s="1045"/>
      <c r="J8" s="1045"/>
      <c r="K8" s="1045"/>
    </row>
    <row r="9" spans="1:11" s="13" customFormat="1" ht="16.5" customHeight="1">
      <c r="A9" s="1070"/>
      <c r="B9" s="1048"/>
      <c r="C9" s="1049" t="s">
        <v>42</v>
      </c>
      <c r="D9" s="1050" t="s">
        <v>43</v>
      </c>
      <c r="E9" s="1042" t="s">
        <v>92</v>
      </c>
      <c r="F9" s="1045" t="s">
        <v>44</v>
      </c>
      <c r="G9" s="1045"/>
      <c r="H9" s="1045"/>
      <c r="I9" s="1045"/>
      <c r="J9" s="1045"/>
      <c r="K9" s="1073" t="s">
        <v>49</v>
      </c>
    </row>
    <row r="10" spans="1:11" s="14" customFormat="1" ht="15" customHeight="1">
      <c r="A10" s="1070"/>
      <c r="B10" s="1048"/>
      <c r="C10" s="1049"/>
      <c r="D10" s="1038"/>
      <c r="E10" s="1043"/>
      <c r="F10" s="1075" t="s">
        <v>45</v>
      </c>
      <c r="G10" s="1071" t="s">
        <v>46</v>
      </c>
      <c r="H10" s="1071"/>
      <c r="I10" s="1071"/>
      <c r="J10" s="1072"/>
      <c r="K10" s="1074"/>
    </row>
    <row r="11" spans="1:11" s="14" customFormat="1" ht="26.25" customHeight="1">
      <c r="A11" s="1070"/>
      <c r="B11" s="1048"/>
      <c r="C11" s="1049"/>
      <c r="D11" s="1039"/>
      <c r="E11" s="1043"/>
      <c r="F11" s="1075"/>
      <c r="G11" s="436" t="s">
        <v>399</v>
      </c>
      <c r="H11" s="355" t="s">
        <v>47</v>
      </c>
      <c r="I11" s="436" t="s">
        <v>48</v>
      </c>
      <c r="J11" s="357" t="s">
        <v>195</v>
      </c>
      <c r="K11" s="1051"/>
    </row>
    <row r="12" spans="1:11" s="885" customFormat="1" ht="12" customHeight="1">
      <c r="A12" s="886">
        <v>1</v>
      </c>
      <c r="B12" s="887">
        <v>2</v>
      </c>
      <c r="C12" s="888">
        <v>3</v>
      </c>
      <c r="D12" s="887">
        <v>4</v>
      </c>
      <c r="E12" s="888">
        <v>5</v>
      </c>
      <c r="F12" s="887">
        <v>6</v>
      </c>
      <c r="G12" s="888">
        <v>7</v>
      </c>
      <c r="H12" s="887">
        <v>8</v>
      </c>
      <c r="I12" s="888">
        <v>9</v>
      </c>
      <c r="J12" s="887">
        <v>10</v>
      </c>
      <c r="K12" s="889">
        <v>11</v>
      </c>
    </row>
    <row r="13" spans="1:11" s="362" customFormat="1" ht="23.25" customHeight="1">
      <c r="A13" s="719" t="s">
        <v>50</v>
      </c>
      <c r="B13" s="478" t="s">
        <v>51</v>
      </c>
      <c r="C13" s="479"/>
      <c r="D13" s="480"/>
      <c r="E13" s="481">
        <f>E17+E21+E26+E39+E48+E52+E69+E84+E88+E98+E103+E107+E74+E31</f>
        <v>46688991</v>
      </c>
      <c r="F13" s="482">
        <f>F17+F21+F26+F39+F48+F52+F69+F84+F88+F98+F103+F107+F74+F31</f>
        <v>43678926</v>
      </c>
      <c r="G13" s="481">
        <f>G17+G21+G26+G39+G48+G52+G69+G84+G88+G98+G103+G107+G74</f>
        <v>31760698</v>
      </c>
      <c r="H13" s="482">
        <f>H17+H21+H26+H39+H48+H52+H69+H84+H88+H98+H103+H107+H74</f>
        <v>1484727</v>
      </c>
      <c r="I13" s="481">
        <f>I17+I21+I26+I39+I48+I52+I69+I84+I88+I98+I103+I107+I74</f>
        <v>704000</v>
      </c>
      <c r="J13" s="482">
        <f>J17+J21+J26+J39+J48+J52+J69+J84+J88+J98+J103+J107+J74</f>
        <v>0</v>
      </c>
      <c r="K13" s="483">
        <f>K17+K21+K26+K39+K48+K52+K69+K84+K88+K98+K103+K107+K74</f>
        <v>3010065</v>
      </c>
    </row>
    <row r="14" spans="1:11" s="358" customFormat="1" ht="0.75" customHeight="1">
      <c r="A14" s="410"/>
      <c r="B14" s="379"/>
      <c r="C14" s="420"/>
      <c r="D14" s="380"/>
      <c r="E14" s="432"/>
      <c r="F14" s="381"/>
      <c r="G14" s="432"/>
      <c r="H14" s="381"/>
      <c r="I14" s="432"/>
      <c r="J14" s="381"/>
      <c r="K14" s="423"/>
    </row>
    <row r="15" spans="1:11" ht="18.75" customHeight="1">
      <c r="A15" s="322"/>
      <c r="B15" s="6" t="s">
        <v>94</v>
      </c>
      <c r="C15" s="42" t="s">
        <v>95</v>
      </c>
      <c r="D15" s="29"/>
      <c r="E15" s="158"/>
      <c r="F15" s="142"/>
      <c r="G15" s="158"/>
      <c r="H15" s="142"/>
      <c r="I15" s="158"/>
      <c r="J15" s="142"/>
      <c r="K15" s="424"/>
    </row>
    <row r="16" spans="1:11" s="8" customFormat="1" ht="23.25" customHeight="1">
      <c r="A16" s="323"/>
      <c r="B16" s="72" t="s">
        <v>192</v>
      </c>
      <c r="C16" s="42"/>
      <c r="D16" s="29" t="s">
        <v>96</v>
      </c>
      <c r="E16" s="158">
        <v>28771</v>
      </c>
      <c r="F16" s="142">
        <v>28771</v>
      </c>
      <c r="G16" s="158">
        <v>27723</v>
      </c>
      <c r="H16" s="142"/>
      <c r="I16" s="158"/>
      <c r="J16" s="142"/>
      <c r="K16" s="424"/>
    </row>
    <row r="17" spans="1:11" s="8" customFormat="1" ht="15.75" customHeight="1">
      <c r="A17" s="484"/>
      <c r="B17" s="27" t="s">
        <v>73</v>
      </c>
      <c r="C17" s="44"/>
      <c r="D17" s="32"/>
      <c r="E17" s="433">
        <f>E16</f>
        <v>28771</v>
      </c>
      <c r="F17" s="143">
        <f>F16</f>
        <v>28771</v>
      </c>
      <c r="G17" s="433">
        <f>G16</f>
        <v>27723</v>
      </c>
      <c r="H17" s="143"/>
      <c r="I17" s="433"/>
      <c r="J17" s="143"/>
      <c r="K17" s="425"/>
    </row>
    <row r="18" spans="1:11" ht="6" customHeight="1">
      <c r="A18" s="322"/>
      <c r="B18" s="94"/>
      <c r="C18" s="327"/>
      <c r="D18" s="383"/>
      <c r="E18" s="152"/>
      <c r="F18" s="153"/>
      <c r="G18" s="152"/>
      <c r="H18" s="153"/>
      <c r="I18" s="152"/>
      <c r="J18" s="153"/>
      <c r="K18" s="154"/>
    </row>
    <row r="19" spans="1:11" ht="15.75">
      <c r="A19" s="322"/>
      <c r="B19" s="6" t="s">
        <v>97</v>
      </c>
      <c r="C19" s="21">
        <v>600</v>
      </c>
      <c r="D19" s="16"/>
      <c r="E19" s="158"/>
      <c r="F19" s="142"/>
      <c r="G19" s="158"/>
      <c r="H19" s="142"/>
      <c r="I19" s="158"/>
      <c r="J19" s="142"/>
      <c r="K19" s="424"/>
    </row>
    <row r="20" spans="1:11" s="8" customFormat="1" ht="27" customHeight="1">
      <c r="A20" s="323"/>
      <c r="B20" s="72" t="s">
        <v>125</v>
      </c>
      <c r="C20" s="21"/>
      <c r="D20" s="16">
        <v>60014</v>
      </c>
      <c r="E20" s="158">
        <v>5026528</v>
      </c>
      <c r="F20" s="142">
        <v>2171463</v>
      </c>
      <c r="G20" s="158">
        <v>394614</v>
      </c>
      <c r="H20" s="142"/>
      <c r="I20" s="158"/>
      <c r="J20" s="142"/>
      <c r="K20" s="424">
        <v>2855065</v>
      </c>
    </row>
    <row r="21" spans="1:11" s="8" customFormat="1" ht="15.75" customHeight="1">
      <c r="A21" s="484"/>
      <c r="B21" s="27" t="s">
        <v>74</v>
      </c>
      <c r="C21" s="44"/>
      <c r="D21" s="32"/>
      <c r="E21" s="433">
        <f>E20</f>
        <v>5026528</v>
      </c>
      <c r="F21" s="143">
        <f aca="true" t="shared" si="0" ref="F21:K21">F20</f>
        <v>2171463</v>
      </c>
      <c r="G21" s="433">
        <f t="shared" si="0"/>
        <v>394614</v>
      </c>
      <c r="H21" s="143"/>
      <c r="I21" s="433"/>
      <c r="J21" s="143"/>
      <c r="K21" s="425">
        <f t="shared" si="0"/>
        <v>2855065</v>
      </c>
    </row>
    <row r="22" spans="1:11" ht="5.25" customHeight="1">
      <c r="A22" s="322"/>
      <c r="B22" s="92"/>
      <c r="C22" s="327"/>
      <c r="D22" s="65"/>
      <c r="E22" s="152"/>
      <c r="F22" s="149"/>
      <c r="G22" s="152"/>
      <c r="H22" s="149"/>
      <c r="I22" s="152"/>
      <c r="J22" s="149"/>
      <c r="K22" s="151"/>
    </row>
    <row r="23" spans="1:11" ht="15.75">
      <c r="A23" s="322"/>
      <c r="B23" s="33" t="s">
        <v>98</v>
      </c>
      <c r="C23" s="116">
        <v>700</v>
      </c>
      <c r="D23" s="35"/>
      <c r="E23" s="273"/>
      <c r="F23" s="147"/>
      <c r="G23" s="273"/>
      <c r="H23" s="147"/>
      <c r="I23" s="273"/>
      <c r="J23" s="147"/>
      <c r="K23" s="146"/>
    </row>
    <row r="24" spans="1:11" ht="22.5" customHeight="1">
      <c r="A24" s="322"/>
      <c r="B24" s="39" t="s">
        <v>139</v>
      </c>
      <c r="C24" s="116"/>
      <c r="D24" s="35"/>
      <c r="E24" s="273"/>
      <c r="F24" s="147"/>
      <c r="G24" s="273"/>
      <c r="H24" s="147"/>
      <c r="I24" s="273"/>
      <c r="J24" s="147"/>
      <c r="K24" s="146"/>
    </row>
    <row r="25" spans="1:11" s="69" customFormat="1" ht="22.5" customHeight="1">
      <c r="A25" s="322"/>
      <c r="B25" s="119" t="s">
        <v>140</v>
      </c>
      <c r="C25" s="401"/>
      <c r="D25" s="68">
        <v>70005</v>
      </c>
      <c r="E25" s="402">
        <v>211000</v>
      </c>
      <c r="F25" s="156">
        <v>211000</v>
      </c>
      <c r="G25" s="402"/>
      <c r="H25" s="156"/>
      <c r="I25" s="402"/>
      <c r="J25" s="156"/>
      <c r="K25" s="157"/>
    </row>
    <row r="26" spans="1:11" s="8" customFormat="1" ht="15.75" customHeight="1">
      <c r="A26" s="484"/>
      <c r="B26" s="27" t="s">
        <v>99</v>
      </c>
      <c r="C26" s="421"/>
      <c r="D26" s="38"/>
      <c r="E26" s="433">
        <f>E25</f>
        <v>211000</v>
      </c>
      <c r="F26" s="143">
        <f>F25</f>
        <v>211000</v>
      </c>
      <c r="G26" s="433"/>
      <c r="H26" s="143"/>
      <c r="I26" s="433"/>
      <c r="J26" s="143"/>
      <c r="K26" s="425"/>
    </row>
    <row r="27" spans="1:11" ht="12" customHeight="1" hidden="1" outlineLevel="1">
      <c r="A27" s="334"/>
      <c r="B27" s="92"/>
      <c r="C27" s="117"/>
      <c r="D27" s="59"/>
      <c r="E27" s="150"/>
      <c r="F27" s="149"/>
      <c r="G27" s="150"/>
      <c r="H27" s="149"/>
      <c r="I27" s="150"/>
      <c r="J27" s="149"/>
      <c r="K27" s="151"/>
    </row>
    <row r="28" spans="1:11" ht="15.75" hidden="1" outlineLevel="1">
      <c r="A28" s="322"/>
      <c r="B28" s="33" t="s">
        <v>325</v>
      </c>
      <c r="C28" s="116">
        <v>710</v>
      </c>
      <c r="D28" s="35"/>
      <c r="E28" s="273"/>
      <c r="F28" s="147"/>
      <c r="G28" s="273"/>
      <c r="H28" s="147"/>
      <c r="I28" s="273"/>
      <c r="J28" s="147"/>
      <c r="K28" s="146"/>
    </row>
    <row r="29" spans="1:11" ht="20.25" customHeight="1" hidden="1" outlineLevel="1">
      <c r="A29" s="322"/>
      <c r="B29" s="39" t="s">
        <v>326</v>
      </c>
      <c r="C29" s="116"/>
      <c r="D29" s="35">
        <v>71014</v>
      </c>
      <c r="E29" s="273"/>
      <c r="F29" s="147"/>
      <c r="G29" s="273"/>
      <c r="H29" s="147"/>
      <c r="I29" s="273"/>
      <c r="J29" s="147"/>
      <c r="K29" s="146"/>
    </row>
    <row r="30" spans="1:11" s="69" customFormat="1" ht="23.25" customHeight="1" hidden="1" outlineLevel="1">
      <c r="A30" s="374"/>
      <c r="B30" s="119" t="s">
        <v>327</v>
      </c>
      <c r="C30" s="118"/>
      <c r="D30" s="68"/>
      <c r="E30" s="155"/>
      <c r="F30" s="156"/>
      <c r="G30" s="155"/>
      <c r="H30" s="156"/>
      <c r="I30" s="155"/>
      <c r="J30" s="156"/>
      <c r="K30" s="157"/>
    </row>
    <row r="31" spans="1:11" ht="23.25" customHeight="1" hidden="1" outlineLevel="1">
      <c r="A31" s="335"/>
      <c r="B31" s="31" t="s">
        <v>112</v>
      </c>
      <c r="C31" s="421"/>
      <c r="D31" s="38"/>
      <c r="E31" s="433">
        <f>E30</f>
        <v>0</v>
      </c>
      <c r="F31" s="143">
        <f>F30</f>
        <v>0</v>
      </c>
      <c r="G31" s="437"/>
      <c r="H31" s="403"/>
      <c r="I31" s="437"/>
      <c r="J31" s="403"/>
      <c r="K31" s="434"/>
    </row>
    <row r="32" spans="1:11" ht="8.25" customHeight="1" collapsed="1">
      <c r="A32" s="334"/>
      <c r="B32" s="92"/>
      <c r="C32" s="117"/>
      <c r="D32" s="59"/>
      <c r="E32" s="150"/>
      <c r="F32" s="149"/>
      <c r="G32" s="332"/>
      <c r="H32" s="145"/>
      <c r="I32" s="332"/>
      <c r="J32" s="145"/>
      <c r="K32" s="144"/>
    </row>
    <row r="33" spans="1:11" ht="15.75">
      <c r="A33" s="322"/>
      <c r="B33" s="33" t="s">
        <v>371</v>
      </c>
      <c r="C33" s="116">
        <v>750</v>
      </c>
      <c r="D33" s="35"/>
      <c r="E33" s="273"/>
      <c r="F33" s="147"/>
      <c r="G33" s="273"/>
      <c r="H33" s="147"/>
      <c r="I33" s="273"/>
      <c r="J33" s="147"/>
      <c r="K33" s="146"/>
    </row>
    <row r="34" spans="1:11" s="8" customFormat="1" ht="18.75" customHeight="1">
      <c r="A34" s="323"/>
      <c r="B34" s="123" t="s">
        <v>126</v>
      </c>
      <c r="C34" s="116"/>
      <c r="D34" s="35">
        <v>75019</v>
      </c>
      <c r="E34" s="273">
        <v>262632</v>
      </c>
      <c r="F34" s="147">
        <v>262632</v>
      </c>
      <c r="G34" s="273"/>
      <c r="H34" s="147"/>
      <c r="I34" s="273"/>
      <c r="J34" s="147"/>
      <c r="K34" s="146"/>
    </row>
    <row r="35" spans="1:11" s="8" customFormat="1" ht="18.75" customHeight="1">
      <c r="A35" s="323"/>
      <c r="B35" s="123" t="s">
        <v>127</v>
      </c>
      <c r="C35" s="116"/>
      <c r="D35" s="35">
        <v>75020</v>
      </c>
      <c r="E35" s="273">
        <v>5256751</v>
      </c>
      <c r="F35" s="147">
        <v>5116751</v>
      </c>
      <c r="G35" s="273">
        <v>3650016</v>
      </c>
      <c r="H35" s="147"/>
      <c r="I35" s="273"/>
      <c r="J35" s="147"/>
      <c r="K35" s="146">
        <v>140000</v>
      </c>
    </row>
    <row r="36" spans="1:11" s="8" customFormat="1" ht="18" customHeight="1">
      <c r="A36" s="323"/>
      <c r="B36" s="123" t="s">
        <v>358</v>
      </c>
      <c r="C36" s="116"/>
      <c r="D36" s="35"/>
      <c r="E36" s="273"/>
      <c r="F36" s="147"/>
      <c r="G36" s="273"/>
      <c r="H36" s="147"/>
      <c r="I36" s="273"/>
      <c r="J36" s="147"/>
      <c r="K36" s="146"/>
    </row>
    <row r="37" spans="1:11" s="69" customFormat="1" ht="15.75" customHeight="1">
      <c r="A37" s="322"/>
      <c r="B37" s="418" t="s">
        <v>359</v>
      </c>
      <c r="C37" s="401"/>
      <c r="D37" s="120">
        <v>75075</v>
      </c>
      <c r="E37" s="273">
        <v>13800</v>
      </c>
      <c r="F37" s="485">
        <v>13800</v>
      </c>
      <c r="G37" s="402"/>
      <c r="H37" s="485"/>
      <c r="I37" s="402"/>
      <c r="J37" s="485"/>
      <c r="K37" s="486"/>
    </row>
    <row r="38" spans="1:11" s="8" customFormat="1" ht="25.5" customHeight="1">
      <c r="A38" s="337"/>
      <c r="B38" s="124" t="s">
        <v>128</v>
      </c>
      <c r="C38" s="422"/>
      <c r="D38" s="37">
        <v>75095</v>
      </c>
      <c r="E38" s="273">
        <f>F38+K38</f>
        <v>72792</v>
      </c>
      <c r="F38" s="148">
        <v>72792</v>
      </c>
      <c r="G38" s="272"/>
      <c r="H38" s="148"/>
      <c r="I38" s="272"/>
      <c r="J38" s="148"/>
      <c r="K38" s="426"/>
    </row>
    <row r="39" spans="1:11" ht="15.75">
      <c r="A39" s="335"/>
      <c r="B39" s="31" t="s">
        <v>100</v>
      </c>
      <c r="C39" s="421"/>
      <c r="D39" s="38"/>
      <c r="E39" s="143">
        <f>E34+E35+E38+E37</f>
        <v>5605975</v>
      </c>
      <c r="F39" s="143">
        <f aca="true" t="shared" si="1" ref="F39:K39">F34+F35+F38+F37</f>
        <v>5465975</v>
      </c>
      <c r="G39" s="143">
        <f t="shared" si="1"/>
        <v>3650016</v>
      </c>
      <c r="H39" s="143"/>
      <c r="I39" s="143"/>
      <c r="J39" s="143"/>
      <c r="K39" s="143">
        <f t="shared" si="1"/>
        <v>140000</v>
      </c>
    </row>
    <row r="40" spans="1:11" s="885" customFormat="1" ht="7.5" customHeight="1">
      <c r="A40" s="877">
        <v>1</v>
      </c>
      <c r="B40" s="878">
        <v>2</v>
      </c>
      <c r="C40" s="879">
        <v>3</v>
      </c>
      <c r="D40" s="880">
        <v>4</v>
      </c>
      <c r="E40" s="881">
        <v>5</v>
      </c>
      <c r="F40" s="882">
        <v>6</v>
      </c>
      <c r="G40" s="881">
        <v>7</v>
      </c>
      <c r="H40" s="882">
        <v>8</v>
      </c>
      <c r="I40" s="881">
        <v>9</v>
      </c>
      <c r="J40" s="882">
        <v>10</v>
      </c>
      <c r="K40" s="882">
        <v>11</v>
      </c>
    </row>
    <row r="41" spans="1:11" ht="19.5" customHeight="1">
      <c r="A41" s="334"/>
      <c r="B41" s="41" t="s">
        <v>372</v>
      </c>
      <c r="C41" s="117">
        <v>757</v>
      </c>
      <c r="D41" s="59"/>
      <c r="E41" s="150"/>
      <c r="F41" s="149"/>
      <c r="G41" s="150"/>
      <c r="H41" s="149"/>
      <c r="I41" s="150"/>
      <c r="J41" s="149"/>
      <c r="K41" s="149"/>
    </row>
    <row r="42" spans="1:11" ht="22.5" customHeight="1">
      <c r="A42" s="322"/>
      <c r="B42" s="40" t="s">
        <v>236</v>
      </c>
      <c r="C42" s="116"/>
      <c r="D42" s="35"/>
      <c r="E42" s="152"/>
      <c r="F42" s="153"/>
      <c r="G42" s="152"/>
      <c r="H42" s="153"/>
      <c r="I42" s="152"/>
      <c r="J42" s="153"/>
      <c r="K42" s="153"/>
    </row>
    <row r="43" spans="1:11" s="8" customFormat="1" ht="16.5" customHeight="1">
      <c r="A43" s="323"/>
      <c r="B43" s="58" t="s">
        <v>237</v>
      </c>
      <c r="C43" s="116"/>
      <c r="D43" s="35"/>
      <c r="E43" s="152"/>
      <c r="F43" s="153"/>
      <c r="G43" s="152"/>
      <c r="H43" s="153"/>
      <c r="I43" s="152"/>
      <c r="J43" s="153"/>
      <c r="K43" s="153"/>
    </row>
    <row r="44" spans="1:11" s="69" customFormat="1" ht="16.5" customHeight="1">
      <c r="A44" s="322"/>
      <c r="B44" s="74" t="s">
        <v>238</v>
      </c>
      <c r="C44" s="401"/>
      <c r="D44" s="120">
        <v>75702</v>
      </c>
      <c r="E44" s="402">
        <v>157000</v>
      </c>
      <c r="F44" s="485">
        <v>157000</v>
      </c>
      <c r="G44" s="402"/>
      <c r="H44" s="485"/>
      <c r="I44" s="402">
        <v>157000</v>
      </c>
      <c r="J44" s="485"/>
      <c r="K44" s="485"/>
    </row>
    <row r="45" spans="1:11" s="268" customFormat="1" ht="23.25" customHeight="1">
      <c r="A45" s="238"/>
      <c r="B45" s="39" t="s">
        <v>553</v>
      </c>
      <c r="C45" s="816"/>
      <c r="D45" s="817"/>
      <c r="E45" s="818"/>
      <c r="F45" s="819"/>
      <c r="G45" s="818"/>
      <c r="H45" s="819"/>
      <c r="I45" s="818"/>
      <c r="J45" s="819"/>
      <c r="K45" s="819"/>
    </row>
    <row r="46" spans="1:11" s="69" customFormat="1" ht="17.25" customHeight="1">
      <c r="A46" s="322"/>
      <c r="B46" s="74" t="s">
        <v>554</v>
      </c>
      <c r="C46" s="401"/>
      <c r="D46" s="120"/>
      <c r="E46" s="402"/>
      <c r="F46" s="485"/>
      <c r="G46" s="402"/>
      <c r="H46" s="485"/>
      <c r="I46" s="402"/>
      <c r="J46" s="485"/>
      <c r="K46" s="485"/>
    </row>
    <row r="47" spans="1:11" s="69" customFormat="1" ht="17.25" customHeight="1">
      <c r="A47" s="374"/>
      <c r="B47" s="119" t="s">
        <v>555</v>
      </c>
      <c r="C47" s="118"/>
      <c r="D47" s="68">
        <v>75704</v>
      </c>
      <c r="E47" s="155">
        <v>547000</v>
      </c>
      <c r="F47" s="156">
        <v>547000</v>
      </c>
      <c r="G47" s="155"/>
      <c r="H47" s="156"/>
      <c r="I47" s="155">
        <v>547000</v>
      </c>
      <c r="J47" s="156"/>
      <c r="K47" s="156"/>
    </row>
    <row r="48" spans="1:11" s="8" customFormat="1" ht="15.75" customHeight="1">
      <c r="A48" s="484"/>
      <c r="B48" s="27" t="s">
        <v>239</v>
      </c>
      <c r="C48" s="421"/>
      <c r="D48" s="38"/>
      <c r="E48" s="433">
        <f>E44+E47</f>
        <v>704000</v>
      </c>
      <c r="F48" s="143">
        <f>F44+F47</f>
        <v>704000</v>
      </c>
      <c r="G48" s="143"/>
      <c r="H48" s="433"/>
      <c r="I48" s="143">
        <f>I44+I47</f>
        <v>704000</v>
      </c>
      <c r="J48" s="143"/>
      <c r="K48" s="143"/>
    </row>
    <row r="49" spans="1:11" s="69" customFormat="1" ht="8.25" customHeight="1">
      <c r="A49" s="322"/>
      <c r="B49" s="94"/>
      <c r="C49" s="401"/>
      <c r="D49" s="120"/>
      <c r="E49" s="405"/>
      <c r="F49" s="435"/>
      <c r="G49" s="405"/>
      <c r="H49" s="435"/>
      <c r="I49" s="405"/>
      <c r="J49" s="435"/>
      <c r="K49" s="409"/>
    </row>
    <row r="50" spans="1:11" ht="19.5" customHeight="1">
      <c r="A50" s="322"/>
      <c r="B50" s="167" t="s">
        <v>373</v>
      </c>
      <c r="C50" s="116">
        <v>758</v>
      </c>
      <c r="D50" s="35"/>
      <c r="E50" s="273"/>
      <c r="F50" s="147"/>
      <c r="G50" s="273"/>
      <c r="H50" s="147"/>
      <c r="I50" s="273"/>
      <c r="J50" s="147"/>
      <c r="K50" s="146"/>
    </row>
    <row r="51" spans="1:11" s="8" customFormat="1" ht="27" customHeight="1">
      <c r="A51" s="337"/>
      <c r="B51" s="62" t="s">
        <v>129</v>
      </c>
      <c r="C51" s="422"/>
      <c r="D51" s="37">
        <v>75818</v>
      </c>
      <c r="E51" s="272">
        <v>450000</v>
      </c>
      <c r="F51" s="148">
        <v>450000</v>
      </c>
      <c r="G51" s="272"/>
      <c r="H51" s="148"/>
      <c r="I51" s="272"/>
      <c r="J51" s="148"/>
      <c r="K51" s="426"/>
    </row>
    <row r="52" spans="1:11" ht="15.75">
      <c r="A52" s="335"/>
      <c r="B52" s="31" t="s">
        <v>101</v>
      </c>
      <c r="C52" s="44"/>
      <c r="D52" s="32"/>
      <c r="E52" s="433">
        <f>E51</f>
        <v>450000</v>
      </c>
      <c r="F52" s="143">
        <f>F51</f>
        <v>450000</v>
      </c>
      <c r="G52" s="433"/>
      <c r="H52" s="143"/>
      <c r="I52" s="433"/>
      <c r="J52" s="143"/>
      <c r="K52" s="425"/>
    </row>
    <row r="53" spans="1:11" ht="7.5" customHeight="1">
      <c r="A53" s="322"/>
      <c r="B53" s="94"/>
      <c r="C53" s="327"/>
      <c r="D53" s="383"/>
      <c r="E53" s="152"/>
      <c r="F53" s="153"/>
      <c r="G53" s="152"/>
      <c r="H53" s="153"/>
      <c r="I53" s="152"/>
      <c r="J53" s="153"/>
      <c r="K53" s="154"/>
    </row>
    <row r="54" spans="1:17" s="8" customFormat="1" ht="20.25" customHeight="1">
      <c r="A54" s="323"/>
      <c r="B54" s="822" t="s">
        <v>374</v>
      </c>
      <c r="C54" s="21">
        <v>801</v>
      </c>
      <c r="D54" s="16"/>
      <c r="E54" s="273"/>
      <c r="F54" s="147"/>
      <c r="G54" s="273"/>
      <c r="H54" s="147"/>
      <c r="I54" s="273"/>
      <c r="J54" s="147"/>
      <c r="K54" s="146"/>
      <c r="O54" s="823"/>
      <c r="P54" s="21"/>
      <c r="Q54" s="21"/>
    </row>
    <row r="55" spans="1:17" s="8" customFormat="1" ht="19.5" customHeight="1">
      <c r="A55" s="323"/>
      <c r="B55" s="72" t="s">
        <v>130</v>
      </c>
      <c r="C55" s="21"/>
      <c r="D55" s="16">
        <v>80102</v>
      </c>
      <c r="E55" s="273">
        <v>1859050</v>
      </c>
      <c r="F55" s="147">
        <v>1859050</v>
      </c>
      <c r="G55" s="273">
        <v>1742250</v>
      </c>
      <c r="H55" s="147"/>
      <c r="I55" s="273"/>
      <c r="J55" s="147"/>
      <c r="K55" s="146"/>
      <c r="O55" s="71"/>
      <c r="P55" s="21"/>
      <c r="Q55" s="21"/>
    </row>
    <row r="56" spans="1:17" s="8" customFormat="1" ht="19.5" customHeight="1">
      <c r="A56" s="323"/>
      <c r="B56" s="72" t="s">
        <v>131</v>
      </c>
      <c r="C56" s="21"/>
      <c r="D56" s="16">
        <v>80105</v>
      </c>
      <c r="E56" s="273">
        <v>596960</v>
      </c>
      <c r="F56" s="147">
        <v>596960</v>
      </c>
      <c r="G56" s="273">
        <v>365100</v>
      </c>
      <c r="H56" s="147"/>
      <c r="I56" s="273"/>
      <c r="J56" s="147"/>
      <c r="K56" s="146"/>
      <c r="O56" s="71"/>
      <c r="P56" s="21"/>
      <c r="Q56" s="21"/>
    </row>
    <row r="57" spans="1:17" s="8" customFormat="1" ht="19.5" customHeight="1">
      <c r="A57" s="323"/>
      <c r="B57" s="72" t="s">
        <v>132</v>
      </c>
      <c r="C57" s="21"/>
      <c r="D57" s="16">
        <v>80111</v>
      </c>
      <c r="E57" s="273">
        <v>1375769</v>
      </c>
      <c r="F57" s="147">
        <v>1375769</v>
      </c>
      <c r="G57" s="273">
        <v>1235006</v>
      </c>
      <c r="H57" s="147"/>
      <c r="I57" s="273"/>
      <c r="J57" s="147"/>
      <c r="K57" s="146"/>
      <c r="O57" s="71"/>
      <c r="P57" s="21"/>
      <c r="Q57" s="21"/>
    </row>
    <row r="58" spans="1:17" s="8" customFormat="1" ht="19.5" customHeight="1">
      <c r="A58" s="323"/>
      <c r="B58" s="72" t="s">
        <v>133</v>
      </c>
      <c r="C58" s="21"/>
      <c r="D58" s="16">
        <v>80120</v>
      </c>
      <c r="E58" s="273">
        <v>6164243</v>
      </c>
      <c r="F58" s="147">
        <v>6164243</v>
      </c>
      <c r="G58" s="273">
        <v>5614736</v>
      </c>
      <c r="H58" s="147"/>
      <c r="I58" s="273"/>
      <c r="J58" s="147"/>
      <c r="K58" s="146"/>
      <c r="O58" s="71"/>
      <c r="P58" s="21"/>
      <c r="Q58" s="21"/>
    </row>
    <row r="59" spans="1:17" s="8" customFormat="1" ht="19.5" customHeight="1">
      <c r="A59" s="323"/>
      <c r="B59" s="72" t="s">
        <v>134</v>
      </c>
      <c r="C59" s="21"/>
      <c r="D59" s="16">
        <v>80123</v>
      </c>
      <c r="E59" s="273">
        <v>832287</v>
      </c>
      <c r="F59" s="147">
        <v>832287</v>
      </c>
      <c r="G59" s="273">
        <v>785587</v>
      </c>
      <c r="H59" s="147"/>
      <c r="I59" s="273"/>
      <c r="J59" s="147"/>
      <c r="K59" s="146"/>
      <c r="O59" s="71"/>
      <c r="P59" s="21"/>
      <c r="Q59" s="21"/>
    </row>
    <row r="60" spans="1:17" s="8" customFormat="1" ht="19.5" customHeight="1">
      <c r="A60" s="323"/>
      <c r="B60" s="72" t="s">
        <v>240</v>
      </c>
      <c r="C60" s="21"/>
      <c r="D60" s="16">
        <v>80124</v>
      </c>
      <c r="E60" s="273">
        <v>285392</v>
      </c>
      <c r="F60" s="147">
        <v>285392</v>
      </c>
      <c r="G60" s="273">
        <v>272192</v>
      </c>
      <c r="H60" s="147"/>
      <c r="I60" s="273"/>
      <c r="J60" s="147"/>
      <c r="K60" s="146"/>
      <c r="O60" s="71"/>
      <c r="P60" s="21"/>
      <c r="Q60" s="21"/>
    </row>
    <row r="61" spans="1:17" s="8" customFormat="1" ht="19.5" customHeight="1">
      <c r="A61" s="323"/>
      <c r="B61" s="72" t="s">
        <v>135</v>
      </c>
      <c r="C61" s="21"/>
      <c r="D61" s="16">
        <v>80130</v>
      </c>
      <c r="E61" s="273">
        <v>9397689</v>
      </c>
      <c r="F61" s="147">
        <v>9397689</v>
      </c>
      <c r="G61" s="273">
        <v>8244817</v>
      </c>
      <c r="H61" s="147"/>
      <c r="I61" s="273"/>
      <c r="J61" s="147"/>
      <c r="K61" s="146"/>
      <c r="O61" s="71"/>
      <c r="P61" s="21"/>
      <c r="Q61" s="21"/>
    </row>
    <row r="62" spans="1:17" s="8" customFormat="1" ht="19.5" customHeight="1">
      <c r="A62" s="323"/>
      <c r="B62" s="72" t="s">
        <v>136</v>
      </c>
      <c r="C62" s="21"/>
      <c r="D62" s="16">
        <v>80134</v>
      </c>
      <c r="E62" s="273">
        <v>977861</v>
      </c>
      <c r="F62" s="147">
        <v>977861</v>
      </c>
      <c r="G62" s="273">
        <v>928592</v>
      </c>
      <c r="H62" s="147"/>
      <c r="I62" s="273"/>
      <c r="J62" s="147"/>
      <c r="K62" s="146"/>
      <c r="O62" s="71"/>
      <c r="P62" s="21"/>
      <c r="Q62" s="21"/>
    </row>
    <row r="63" spans="1:17" ht="16.5" customHeight="1">
      <c r="A63" s="322"/>
      <c r="B63" s="30" t="s">
        <v>137</v>
      </c>
      <c r="C63" s="21"/>
      <c r="D63" s="16"/>
      <c r="E63" s="273"/>
      <c r="F63" s="147"/>
      <c r="G63" s="273"/>
      <c r="H63" s="147"/>
      <c r="I63" s="273"/>
      <c r="J63" s="147"/>
      <c r="K63" s="146"/>
      <c r="O63" s="22"/>
      <c r="P63" s="21"/>
      <c r="Q63" s="21"/>
    </row>
    <row r="64" spans="1:17" s="8" customFormat="1" ht="16.5" customHeight="1">
      <c r="A64" s="323"/>
      <c r="B64" s="72" t="s">
        <v>138</v>
      </c>
      <c r="C64" s="21"/>
      <c r="D64" s="16"/>
      <c r="E64" s="273"/>
      <c r="F64" s="147"/>
      <c r="G64" s="273"/>
      <c r="H64" s="147"/>
      <c r="I64" s="273"/>
      <c r="J64" s="147"/>
      <c r="K64" s="146"/>
      <c r="O64" s="71"/>
      <c r="P64" s="21"/>
      <c r="Q64" s="21"/>
    </row>
    <row r="65" spans="1:17" ht="16.5" customHeight="1">
      <c r="A65" s="322"/>
      <c r="B65" s="67" t="s">
        <v>142</v>
      </c>
      <c r="C65" s="21"/>
      <c r="D65" s="16">
        <v>80140</v>
      </c>
      <c r="E65" s="273">
        <v>1278519</v>
      </c>
      <c r="F65" s="147">
        <v>1263519</v>
      </c>
      <c r="G65" s="273">
        <v>1172519</v>
      </c>
      <c r="H65" s="147"/>
      <c r="I65" s="273"/>
      <c r="J65" s="147"/>
      <c r="K65" s="146">
        <v>15000</v>
      </c>
      <c r="O65" s="22"/>
      <c r="P65" s="21"/>
      <c r="Q65" s="21"/>
    </row>
    <row r="66" spans="1:17" s="8" customFormat="1" ht="18" customHeight="1">
      <c r="A66" s="323"/>
      <c r="B66" s="72" t="s">
        <v>141</v>
      </c>
      <c r="C66" s="21"/>
      <c r="D66" s="16">
        <v>80145</v>
      </c>
      <c r="E66" s="273">
        <f>F66+K66</f>
        <v>5000</v>
      </c>
      <c r="F66" s="147">
        <v>5000</v>
      </c>
      <c r="G66" s="273">
        <v>5000</v>
      </c>
      <c r="H66" s="147"/>
      <c r="I66" s="273"/>
      <c r="J66" s="147"/>
      <c r="K66" s="146"/>
      <c r="O66" s="71"/>
      <c r="P66" s="21"/>
      <c r="Q66" s="21"/>
    </row>
    <row r="67" spans="1:17" s="8" customFormat="1" ht="18" customHeight="1">
      <c r="A67" s="323"/>
      <c r="B67" s="72" t="s">
        <v>241</v>
      </c>
      <c r="C67" s="21"/>
      <c r="D67" s="16">
        <v>80146</v>
      </c>
      <c r="E67" s="273">
        <v>55000</v>
      </c>
      <c r="F67" s="147">
        <v>55000</v>
      </c>
      <c r="G67" s="273"/>
      <c r="H67" s="147"/>
      <c r="I67" s="273"/>
      <c r="J67" s="147"/>
      <c r="K67" s="146"/>
      <c r="O67" s="71"/>
      <c r="P67" s="21"/>
      <c r="Q67" s="21"/>
    </row>
    <row r="68" spans="1:17" s="8" customFormat="1" ht="21.75" customHeight="1">
      <c r="A68" s="323"/>
      <c r="B68" s="72" t="s">
        <v>143</v>
      </c>
      <c r="C68" s="21"/>
      <c r="D68" s="16">
        <v>80195</v>
      </c>
      <c r="E68" s="273">
        <v>1001000</v>
      </c>
      <c r="F68" s="147">
        <v>1001000</v>
      </c>
      <c r="G68" s="273"/>
      <c r="H68" s="147">
        <v>790000</v>
      </c>
      <c r="I68" s="273"/>
      <c r="J68" s="147"/>
      <c r="K68" s="146"/>
      <c r="O68" s="71"/>
      <c r="P68" s="21"/>
      <c r="Q68" s="21"/>
    </row>
    <row r="69" spans="1:17" s="8" customFormat="1" ht="20.25" customHeight="1">
      <c r="A69" s="484"/>
      <c r="B69" s="27" t="s">
        <v>76</v>
      </c>
      <c r="C69" s="44"/>
      <c r="D69" s="27"/>
      <c r="E69" s="433">
        <f>E55+E56+E57+E58+E60+E59+E61+E62+E65+E66+E67+E68</f>
        <v>23828770</v>
      </c>
      <c r="F69" s="143">
        <f>F55+F56+F57+F58+F60+F59+F61+F62+F65+F66+F67+F68</f>
        <v>23813770</v>
      </c>
      <c r="G69" s="433">
        <f>G55+G56+G57+G58+G60+G59+G61+G62+G65+G66+G67+G68</f>
        <v>20365799</v>
      </c>
      <c r="H69" s="143">
        <f>H55+H56+H57+H58+H60+H59+H61+H62+H65+H66+H67+H68</f>
        <v>790000</v>
      </c>
      <c r="I69" s="143"/>
      <c r="J69" s="143"/>
      <c r="K69" s="143">
        <f>K55+K56+K57+K58+K60+K59+K61+K62+K65+K66+K67+K68</f>
        <v>15000</v>
      </c>
      <c r="O69" s="71"/>
      <c r="P69" s="21"/>
      <c r="Q69" s="21"/>
    </row>
    <row r="70" spans="1:17" ht="9.75" customHeight="1" hidden="1" outlineLevel="1">
      <c r="A70" s="411">
        <v>1</v>
      </c>
      <c r="B70" s="250">
        <v>2</v>
      </c>
      <c r="C70" s="419">
        <v>3</v>
      </c>
      <c r="D70" s="250">
        <v>4</v>
      </c>
      <c r="E70" s="419">
        <v>5</v>
      </c>
      <c r="F70" s="250">
        <v>6</v>
      </c>
      <c r="G70" s="419">
        <v>7</v>
      </c>
      <c r="H70" s="250">
        <v>8</v>
      </c>
      <c r="I70" s="419">
        <v>9</v>
      </c>
      <c r="J70" s="250">
        <v>10</v>
      </c>
      <c r="K70" s="413">
        <v>11</v>
      </c>
      <c r="O70" s="22"/>
      <c r="P70" s="21"/>
      <c r="Q70" s="21"/>
    </row>
    <row r="71" spans="1:17" ht="9.75" customHeight="1" hidden="1" outlineLevel="1">
      <c r="A71" s="487"/>
      <c r="B71" s="488"/>
      <c r="C71" s="328"/>
      <c r="D71" s="488"/>
      <c r="E71" s="328"/>
      <c r="F71" s="488"/>
      <c r="G71" s="328"/>
      <c r="H71" s="488"/>
      <c r="I71" s="328"/>
      <c r="J71" s="488"/>
      <c r="K71" s="489"/>
      <c r="O71" s="22"/>
      <c r="P71" s="21"/>
      <c r="Q71" s="21"/>
    </row>
    <row r="72" spans="1:17" ht="21.75" customHeight="1" hidden="1" outlineLevel="1" collapsed="1">
      <c r="A72" s="322"/>
      <c r="B72" s="33" t="s">
        <v>328</v>
      </c>
      <c r="C72" s="1040">
        <v>803</v>
      </c>
      <c r="D72" s="382"/>
      <c r="E72" s="152"/>
      <c r="F72" s="153"/>
      <c r="G72" s="152"/>
      <c r="H72" s="153"/>
      <c r="I72" s="152"/>
      <c r="J72" s="153"/>
      <c r="K72" s="154"/>
      <c r="O72" s="22"/>
      <c r="P72" s="21"/>
      <c r="Q72" s="21"/>
    </row>
    <row r="73" spans="1:17" ht="30" customHeight="1" hidden="1" outlineLevel="1">
      <c r="A73" s="374"/>
      <c r="B73" s="62" t="s">
        <v>291</v>
      </c>
      <c r="C73" s="1041"/>
      <c r="D73" s="36">
        <v>80309</v>
      </c>
      <c r="E73" s="272"/>
      <c r="F73" s="148"/>
      <c r="G73" s="272"/>
      <c r="H73" s="148"/>
      <c r="I73" s="272"/>
      <c r="J73" s="161"/>
      <c r="K73" s="164"/>
      <c r="O73" s="22"/>
      <c r="P73" s="21"/>
      <c r="Q73" s="21"/>
    </row>
    <row r="74" spans="1:17" ht="15.75" hidden="1" outlineLevel="1">
      <c r="A74" s="335"/>
      <c r="B74" s="31" t="s">
        <v>293</v>
      </c>
      <c r="C74" s="44"/>
      <c r="D74" s="27"/>
      <c r="E74" s="433">
        <f>E73</f>
        <v>0</v>
      </c>
      <c r="F74" s="143">
        <f>F73</f>
        <v>0</v>
      </c>
      <c r="G74" s="433"/>
      <c r="H74" s="143"/>
      <c r="I74" s="433"/>
      <c r="J74" s="143"/>
      <c r="K74" s="425"/>
      <c r="O74" s="22"/>
      <c r="P74" s="21"/>
      <c r="Q74" s="21"/>
    </row>
    <row r="75" spans="1:17" ht="3.75" customHeight="1" hidden="1" collapsed="1">
      <c r="A75" s="334"/>
      <c r="B75" s="92"/>
      <c r="C75" s="227"/>
      <c r="D75" s="73"/>
      <c r="E75" s="150"/>
      <c r="F75" s="149"/>
      <c r="G75" s="150"/>
      <c r="H75" s="149"/>
      <c r="I75" s="150"/>
      <c r="J75" s="149"/>
      <c r="K75" s="151"/>
      <c r="O75" s="22"/>
      <c r="P75" s="21"/>
      <c r="Q75" s="21"/>
    </row>
    <row r="76" spans="1:17" s="883" customFormat="1" ht="7.5" customHeight="1">
      <c r="A76" s="877">
        <v>1</v>
      </c>
      <c r="B76" s="878">
        <v>2</v>
      </c>
      <c r="C76" s="879">
        <v>3</v>
      </c>
      <c r="D76" s="880">
        <v>4</v>
      </c>
      <c r="E76" s="881">
        <v>5</v>
      </c>
      <c r="F76" s="882">
        <v>6</v>
      </c>
      <c r="G76" s="881">
        <v>7</v>
      </c>
      <c r="H76" s="882">
        <v>8</v>
      </c>
      <c r="I76" s="881">
        <v>9</v>
      </c>
      <c r="J76" s="882">
        <v>10</v>
      </c>
      <c r="K76" s="882">
        <v>11</v>
      </c>
      <c r="O76" s="884"/>
      <c r="P76" s="116"/>
      <c r="Q76" s="116"/>
    </row>
    <row r="77" spans="1:17" ht="16.5" customHeight="1">
      <c r="A77" s="334"/>
      <c r="B77" s="553" t="s">
        <v>172</v>
      </c>
      <c r="C77" s="554">
        <v>852</v>
      </c>
      <c r="D77" s="555"/>
      <c r="E77" s="445"/>
      <c r="F77" s="446"/>
      <c r="G77" s="445"/>
      <c r="H77" s="446"/>
      <c r="I77" s="445"/>
      <c r="J77" s="446"/>
      <c r="K77" s="447"/>
      <c r="O77" s="22"/>
      <c r="P77" s="21"/>
      <c r="Q77" s="21"/>
    </row>
    <row r="78" spans="1:17" s="8" customFormat="1" ht="18" customHeight="1">
      <c r="A78" s="322"/>
      <c r="B78" s="415" t="s">
        <v>144</v>
      </c>
      <c r="C78" s="121"/>
      <c r="D78" s="122">
        <v>85201</v>
      </c>
      <c r="E78" s="158">
        <v>1682405</v>
      </c>
      <c r="F78" s="142">
        <v>1682405</v>
      </c>
      <c r="G78" s="158">
        <v>662277</v>
      </c>
      <c r="H78" s="142">
        <v>639675</v>
      </c>
      <c r="I78" s="158"/>
      <c r="J78" s="142"/>
      <c r="K78" s="424"/>
      <c r="O78" s="71"/>
      <c r="P78" s="21"/>
      <c r="Q78" s="21"/>
    </row>
    <row r="79" spans="1:17" s="8" customFormat="1" ht="18" customHeight="1">
      <c r="A79" s="322"/>
      <c r="B79" s="415" t="s">
        <v>145</v>
      </c>
      <c r="C79" s="121"/>
      <c r="D79" s="122">
        <v>85202</v>
      </c>
      <c r="E79" s="158">
        <v>1170542</v>
      </c>
      <c r="F79" s="142">
        <v>1170542</v>
      </c>
      <c r="G79" s="158">
        <v>840081</v>
      </c>
      <c r="H79" s="142"/>
      <c r="I79" s="158"/>
      <c r="J79" s="142"/>
      <c r="K79" s="424"/>
      <c r="O79" s="71"/>
      <c r="P79" s="21"/>
      <c r="Q79" s="21"/>
    </row>
    <row r="80" spans="1:17" s="8" customFormat="1" ht="18" customHeight="1">
      <c r="A80" s="322"/>
      <c r="B80" s="415" t="s">
        <v>146</v>
      </c>
      <c r="C80" s="121"/>
      <c r="D80" s="122">
        <v>85204</v>
      </c>
      <c r="E80" s="158">
        <f>F80+K80</f>
        <v>1227607</v>
      </c>
      <c r="F80" s="142">
        <v>1227607</v>
      </c>
      <c r="G80" s="158">
        <v>32730</v>
      </c>
      <c r="H80" s="142">
        <v>35052</v>
      </c>
      <c r="I80" s="158"/>
      <c r="J80" s="142"/>
      <c r="K80" s="424"/>
      <c r="O80" s="71"/>
      <c r="P80" s="21"/>
      <c r="Q80" s="21"/>
    </row>
    <row r="81" spans="1:17" s="8" customFormat="1" ht="18" customHeight="1">
      <c r="A81" s="322"/>
      <c r="B81" s="415" t="s">
        <v>147</v>
      </c>
      <c r="C81" s="121"/>
      <c r="D81" s="122">
        <v>85218</v>
      </c>
      <c r="E81" s="158">
        <v>227504</v>
      </c>
      <c r="F81" s="142">
        <v>227504</v>
      </c>
      <c r="G81" s="158">
        <v>200564</v>
      </c>
      <c r="H81" s="142"/>
      <c r="I81" s="158"/>
      <c r="J81" s="142"/>
      <c r="K81" s="424"/>
      <c r="O81" s="71"/>
      <c r="P81" s="21"/>
      <c r="Q81" s="21"/>
    </row>
    <row r="82" spans="1:17" s="8" customFormat="1" ht="18.75" customHeight="1">
      <c r="A82" s="322"/>
      <c r="B82" s="72" t="s">
        <v>241</v>
      </c>
      <c r="C82" s="121"/>
      <c r="D82" s="122">
        <v>85233</v>
      </c>
      <c r="E82" s="158">
        <f>F82+K82</f>
        <v>2659</v>
      </c>
      <c r="F82" s="142">
        <v>2659</v>
      </c>
      <c r="G82" s="158"/>
      <c r="H82" s="142"/>
      <c r="I82" s="158"/>
      <c r="J82" s="142"/>
      <c r="K82" s="424"/>
      <c r="O82" s="71"/>
      <c r="P82" s="21"/>
      <c r="Q82" s="21"/>
    </row>
    <row r="83" spans="1:11" s="8" customFormat="1" ht="18.75" customHeight="1">
      <c r="A83" s="374"/>
      <c r="B83" s="416" t="s">
        <v>128</v>
      </c>
      <c r="C83" s="70"/>
      <c r="D83" s="46">
        <v>85295</v>
      </c>
      <c r="E83" s="158">
        <f>F83+K83</f>
        <v>3420</v>
      </c>
      <c r="F83" s="160">
        <v>3420</v>
      </c>
      <c r="G83" s="159"/>
      <c r="H83" s="160"/>
      <c r="I83" s="159"/>
      <c r="J83" s="160"/>
      <c r="K83" s="427"/>
    </row>
    <row r="84" spans="1:11" ht="15.75">
      <c r="A84" s="336"/>
      <c r="B84" s="31" t="s">
        <v>91</v>
      </c>
      <c r="C84" s="44"/>
      <c r="D84" s="27"/>
      <c r="E84" s="143">
        <f>E78+E79+E80+E81+E83+E82</f>
        <v>4314137</v>
      </c>
      <c r="F84" s="143">
        <f>F78+F79+F80+F81+F83+F82</f>
        <v>4314137</v>
      </c>
      <c r="G84" s="143">
        <f>G78+G79+G80+G81+G83+G82</f>
        <v>1735652</v>
      </c>
      <c r="H84" s="143">
        <f>H78+H79+H80+H81+H83+H82</f>
        <v>674727</v>
      </c>
      <c r="I84" s="433"/>
      <c r="J84" s="143"/>
      <c r="K84" s="425"/>
    </row>
    <row r="85" spans="1:11" ht="16.5" customHeight="1">
      <c r="A85" s="384"/>
      <c r="B85" s="33" t="s">
        <v>375</v>
      </c>
      <c r="C85" s="116">
        <v>853</v>
      </c>
      <c r="D85" s="34"/>
      <c r="E85" s="273"/>
      <c r="F85" s="147"/>
      <c r="G85" s="273"/>
      <c r="H85" s="147"/>
      <c r="I85" s="273"/>
      <c r="J85" s="147"/>
      <c r="K85" s="146"/>
    </row>
    <row r="86" spans="1:11" ht="18" customHeight="1">
      <c r="A86" s="384"/>
      <c r="B86" s="33" t="s">
        <v>380</v>
      </c>
      <c r="C86" s="116"/>
      <c r="D86" s="34"/>
      <c r="E86" s="273"/>
      <c r="F86" s="147"/>
      <c r="G86" s="273"/>
      <c r="H86" s="147"/>
      <c r="I86" s="273"/>
      <c r="J86" s="147"/>
      <c r="K86" s="146"/>
    </row>
    <row r="87" spans="1:11" s="69" customFormat="1" ht="21" customHeight="1">
      <c r="A87" s="820"/>
      <c r="B87" s="119" t="s">
        <v>381</v>
      </c>
      <c r="C87" s="118"/>
      <c r="D87" s="821">
        <v>85333</v>
      </c>
      <c r="E87" s="155">
        <f>F87+K87</f>
        <v>1167814</v>
      </c>
      <c r="F87" s="156">
        <v>1167814</v>
      </c>
      <c r="G87" s="155">
        <v>997314</v>
      </c>
      <c r="H87" s="156"/>
      <c r="I87" s="155"/>
      <c r="J87" s="156"/>
      <c r="K87" s="157"/>
    </row>
    <row r="88" spans="1:11" ht="15" customHeight="1">
      <c r="A88" s="336"/>
      <c r="B88" s="31" t="s">
        <v>75</v>
      </c>
      <c r="C88" s="44"/>
      <c r="D88" s="27"/>
      <c r="E88" s="433">
        <f>E87</f>
        <v>1167814</v>
      </c>
      <c r="F88" s="143">
        <f>F87</f>
        <v>1167814</v>
      </c>
      <c r="G88" s="433">
        <f>G87</f>
        <v>997314</v>
      </c>
      <c r="H88" s="143"/>
      <c r="I88" s="433"/>
      <c r="J88" s="143"/>
      <c r="K88" s="425"/>
    </row>
    <row r="89" spans="1:11" s="69" customFormat="1" ht="18" customHeight="1">
      <c r="A89" s="322"/>
      <c r="B89" s="202" t="s">
        <v>376</v>
      </c>
      <c r="C89" s="128">
        <v>854</v>
      </c>
      <c r="D89" s="12"/>
      <c r="E89" s="163"/>
      <c r="F89" s="162"/>
      <c r="G89" s="163"/>
      <c r="H89" s="162"/>
      <c r="I89" s="163"/>
      <c r="J89" s="162"/>
      <c r="K89" s="428"/>
    </row>
    <row r="90" spans="1:11" ht="17.25" customHeight="1">
      <c r="A90" s="322"/>
      <c r="B90" s="40" t="s">
        <v>148</v>
      </c>
      <c r="C90" s="21"/>
      <c r="D90" s="16"/>
      <c r="E90" s="142"/>
      <c r="F90" s="424"/>
      <c r="G90" s="158"/>
      <c r="H90" s="142"/>
      <c r="I90" s="158"/>
      <c r="J90" s="142"/>
      <c r="K90" s="424"/>
    </row>
    <row r="91" spans="1:11" s="69" customFormat="1" ht="15.75" customHeight="1">
      <c r="A91" s="322"/>
      <c r="B91" s="66" t="s">
        <v>149</v>
      </c>
      <c r="C91" s="128"/>
      <c r="D91" s="12">
        <v>85403</v>
      </c>
      <c r="E91" s="162">
        <v>3970541</v>
      </c>
      <c r="F91" s="428">
        <v>3970541</v>
      </c>
      <c r="G91" s="163">
        <v>3413793</v>
      </c>
      <c r="H91" s="162"/>
      <c r="I91" s="163"/>
      <c r="J91" s="162"/>
      <c r="K91" s="428"/>
    </row>
    <row r="92" spans="1:11" ht="18" customHeight="1">
      <c r="A92" s="322"/>
      <c r="B92" s="30" t="s">
        <v>197</v>
      </c>
      <c r="C92" s="21"/>
      <c r="D92" s="16"/>
      <c r="E92" s="162"/>
      <c r="F92" s="428"/>
      <c r="G92" s="158"/>
      <c r="H92" s="142"/>
      <c r="I92" s="158"/>
      <c r="J92" s="142"/>
      <c r="K92" s="424"/>
    </row>
    <row r="93" spans="1:11" s="69" customFormat="1" ht="19.5" customHeight="1">
      <c r="A93" s="322"/>
      <c r="B93" s="66" t="s">
        <v>196</v>
      </c>
      <c r="C93" s="128"/>
      <c r="D93" s="12">
        <v>85406</v>
      </c>
      <c r="E93" s="162">
        <v>762937</v>
      </c>
      <c r="F93" s="428">
        <v>762937</v>
      </c>
      <c r="G93" s="163">
        <v>684937</v>
      </c>
      <c r="H93" s="162"/>
      <c r="I93" s="163"/>
      <c r="J93" s="162"/>
      <c r="K93" s="428"/>
    </row>
    <row r="94" spans="1:11" s="8" customFormat="1" ht="19.5" customHeight="1">
      <c r="A94" s="323"/>
      <c r="B94" s="72" t="s">
        <v>150</v>
      </c>
      <c r="C94" s="21"/>
      <c r="D94" s="16">
        <v>85410</v>
      </c>
      <c r="E94" s="142">
        <v>520518</v>
      </c>
      <c r="F94" s="424">
        <v>520518</v>
      </c>
      <c r="G94" s="158">
        <v>472850</v>
      </c>
      <c r="H94" s="142"/>
      <c r="I94" s="158"/>
      <c r="J94" s="142"/>
      <c r="K94" s="424"/>
    </row>
    <row r="95" spans="1:11" s="8" customFormat="1" ht="19.5" customHeight="1">
      <c r="A95" s="323"/>
      <c r="B95" s="72" t="s">
        <v>162</v>
      </c>
      <c r="C95" s="21"/>
      <c r="D95" s="16">
        <v>85415</v>
      </c>
      <c r="E95" s="142">
        <v>0</v>
      </c>
      <c r="F95" s="424">
        <v>0</v>
      </c>
      <c r="G95" s="158"/>
      <c r="H95" s="142"/>
      <c r="I95" s="158"/>
      <c r="J95" s="142"/>
      <c r="K95" s="424"/>
    </row>
    <row r="96" spans="1:11" s="8" customFormat="1" ht="19.5" customHeight="1">
      <c r="A96" s="323"/>
      <c r="B96" s="72" t="s">
        <v>241</v>
      </c>
      <c r="C96" s="21"/>
      <c r="D96" s="16">
        <v>85446</v>
      </c>
      <c r="E96" s="142">
        <v>15000</v>
      </c>
      <c r="F96" s="424">
        <v>15000</v>
      </c>
      <c r="G96" s="158"/>
      <c r="H96" s="142"/>
      <c r="I96" s="158"/>
      <c r="J96" s="142"/>
      <c r="K96" s="424"/>
    </row>
    <row r="97" spans="1:11" s="8" customFormat="1" ht="19.5" customHeight="1">
      <c r="A97" s="337"/>
      <c r="B97" s="72" t="s">
        <v>128</v>
      </c>
      <c r="C97" s="125"/>
      <c r="D97" s="16">
        <v>85495</v>
      </c>
      <c r="E97" s="142">
        <v>25000</v>
      </c>
      <c r="F97" s="424">
        <v>25000</v>
      </c>
      <c r="G97" s="159"/>
      <c r="H97" s="142"/>
      <c r="I97" s="159"/>
      <c r="J97" s="142"/>
      <c r="K97" s="427"/>
    </row>
    <row r="98" spans="1:11" ht="15" customHeight="1">
      <c r="A98" s="336"/>
      <c r="B98" s="31" t="s">
        <v>102</v>
      </c>
      <c r="C98" s="44"/>
      <c r="D98" s="27"/>
      <c r="E98" s="143">
        <f>E91+E93+E94+E96+E97</f>
        <v>5293996</v>
      </c>
      <c r="F98" s="425">
        <f>F91+F93+F94+F96+F97</f>
        <v>5293996</v>
      </c>
      <c r="G98" s="433">
        <f>G91+G93+G94+G95+G96+G97</f>
        <v>4571580</v>
      </c>
      <c r="H98" s="143"/>
      <c r="I98" s="433"/>
      <c r="J98" s="143"/>
      <c r="K98" s="425"/>
    </row>
    <row r="99" spans="1:11" s="69" customFormat="1" ht="16.5" customHeight="1">
      <c r="A99" s="334"/>
      <c r="B99" s="490" t="s">
        <v>377</v>
      </c>
      <c r="C99" s="491">
        <v>921</v>
      </c>
      <c r="D99" s="492"/>
      <c r="E99" s="493"/>
      <c r="F99" s="494"/>
      <c r="G99" s="493"/>
      <c r="H99" s="494"/>
      <c r="I99" s="493"/>
      <c r="J99" s="494"/>
      <c r="K99" s="495"/>
    </row>
    <row r="100" spans="1:11" s="69" customFormat="1" ht="17.25" customHeight="1">
      <c r="A100" s="322"/>
      <c r="B100" s="319" t="s">
        <v>164</v>
      </c>
      <c r="C100" s="128"/>
      <c r="D100" s="12"/>
      <c r="E100" s="163"/>
      <c r="F100" s="162"/>
      <c r="G100" s="163"/>
      <c r="H100" s="162"/>
      <c r="I100" s="163"/>
      <c r="J100" s="162"/>
      <c r="K100" s="428"/>
    </row>
    <row r="101" spans="1:11" s="8" customFormat="1" ht="18" customHeight="1">
      <c r="A101" s="322"/>
      <c r="B101" s="58" t="s">
        <v>165</v>
      </c>
      <c r="C101" s="21"/>
      <c r="D101" s="16">
        <v>92116</v>
      </c>
      <c r="E101" s="158">
        <f>F101+K101</f>
        <v>20000</v>
      </c>
      <c r="F101" s="142">
        <v>20000</v>
      </c>
      <c r="G101" s="158"/>
      <c r="H101" s="142">
        <v>20000</v>
      </c>
      <c r="I101" s="158"/>
      <c r="J101" s="142"/>
      <c r="K101" s="424"/>
    </row>
    <row r="102" spans="1:11" s="8" customFormat="1" ht="18" customHeight="1">
      <c r="A102" s="374"/>
      <c r="B102" s="417" t="s">
        <v>382</v>
      </c>
      <c r="C102" s="125"/>
      <c r="D102" s="17">
        <v>92195</v>
      </c>
      <c r="E102" s="158">
        <f>F102+K102</f>
        <v>14000</v>
      </c>
      <c r="F102" s="160">
        <v>14000</v>
      </c>
      <c r="G102" s="159"/>
      <c r="H102" s="160"/>
      <c r="I102" s="159"/>
      <c r="J102" s="160"/>
      <c r="K102" s="427"/>
    </row>
    <row r="103" spans="1:11" s="69" customFormat="1" ht="15.75" customHeight="1">
      <c r="A103" s="335"/>
      <c r="B103" s="723" t="s">
        <v>77</v>
      </c>
      <c r="C103" s="724"/>
      <c r="D103" s="723"/>
      <c r="E103" s="725">
        <f>E101+E102</f>
        <v>34000</v>
      </c>
      <c r="F103" s="726">
        <f>F101+F102</f>
        <v>34000</v>
      </c>
      <c r="G103" s="725"/>
      <c r="H103" s="726">
        <f>H101+H102</f>
        <v>20000</v>
      </c>
      <c r="I103" s="725"/>
      <c r="J103" s="726"/>
      <c r="K103" s="727"/>
    </row>
    <row r="104" spans="1:11" ht="14.25" customHeight="1">
      <c r="A104" s="334"/>
      <c r="B104" s="49" t="s">
        <v>378</v>
      </c>
      <c r="C104" s="117">
        <v>926</v>
      </c>
      <c r="D104" s="73"/>
      <c r="E104" s="150"/>
      <c r="F104" s="149"/>
      <c r="G104" s="150"/>
      <c r="H104" s="149"/>
      <c r="I104" s="150"/>
      <c r="J104" s="149"/>
      <c r="K104" s="151"/>
    </row>
    <row r="105" spans="1:11" s="8" customFormat="1" ht="18.75" customHeight="1" hidden="1" outlineLevel="1">
      <c r="A105" s="323"/>
      <c r="B105" s="123" t="s">
        <v>261</v>
      </c>
      <c r="C105" s="21"/>
      <c r="D105" s="16">
        <v>92601</v>
      </c>
      <c r="E105" s="158"/>
      <c r="F105" s="142"/>
      <c r="G105" s="158"/>
      <c r="H105" s="142"/>
      <c r="I105" s="158"/>
      <c r="J105" s="142"/>
      <c r="K105" s="424"/>
    </row>
    <row r="106" spans="1:11" s="8" customFormat="1" ht="22.5" customHeight="1" collapsed="1">
      <c r="A106" s="323"/>
      <c r="B106" s="72" t="s">
        <v>151</v>
      </c>
      <c r="C106" s="21"/>
      <c r="D106" s="16">
        <v>92695</v>
      </c>
      <c r="E106" s="158">
        <f>F106+K106</f>
        <v>24000</v>
      </c>
      <c r="F106" s="142">
        <v>24000</v>
      </c>
      <c r="G106" s="158">
        <v>18000</v>
      </c>
      <c r="H106" s="142"/>
      <c r="I106" s="158"/>
      <c r="J106" s="142"/>
      <c r="K106" s="424"/>
    </row>
    <row r="107" spans="1:11" s="324" customFormat="1" ht="18" customHeight="1">
      <c r="A107" s="824"/>
      <c r="B107" s="27" t="s">
        <v>78</v>
      </c>
      <c r="C107" s="44"/>
      <c r="D107" s="32"/>
      <c r="E107" s="433">
        <f>E105+E106</f>
        <v>24000</v>
      </c>
      <c r="F107" s="143">
        <f>F105+F106</f>
        <v>24000</v>
      </c>
      <c r="G107" s="433">
        <f>G105+G106</f>
        <v>18000</v>
      </c>
      <c r="H107" s="143"/>
      <c r="I107" s="433"/>
      <c r="J107" s="143"/>
      <c r="K107" s="425"/>
    </row>
    <row r="108" spans="1:11" s="324" customFormat="1" ht="7.5" customHeight="1">
      <c r="A108" s="877">
        <v>1</v>
      </c>
      <c r="B108" s="878">
        <v>2</v>
      </c>
      <c r="C108" s="879">
        <v>3</v>
      </c>
      <c r="D108" s="880">
        <v>4</v>
      </c>
      <c r="E108" s="881">
        <v>5</v>
      </c>
      <c r="F108" s="882">
        <v>6</v>
      </c>
      <c r="G108" s="881">
        <v>7</v>
      </c>
      <c r="H108" s="882">
        <v>8</v>
      </c>
      <c r="I108" s="881">
        <v>9</v>
      </c>
      <c r="J108" s="882">
        <v>10</v>
      </c>
      <c r="K108" s="882">
        <v>11</v>
      </c>
    </row>
    <row r="109" spans="1:11" s="358" customFormat="1" ht="48.75" customHeight="1">
      <c r="A109" s="720" t="s">
        <v>52</v>
      </c>
      <c r="B109" s="501" t="s">
        <v>53</v>
      </c>
      <c r="C109" s="496"/>
      <c r="D109" s="503"/>
      <c r="E109" s="497">
        <f>E113+E116+E121+E129+E135+E141+E147+E153+E159</f>
        <v>6070770</v>
      </c>
      <c r="F109" s="505">
        <f>F113+F116+F121+F129+F135+F141+F147+F153+F159</f>
        <v>6070770</v>
      </c>
      <c r="G109" s="497">
        <f>G113+G116+G121+G129+G135+G141+G147+G153+G159</f>
        <v>3496513</v>
      </c>
      <c r="H109" s="505"/>
      <c r="I109" s="497"/>
      <c r="J109" s="505"/>
      <c r="K109" s="505">
        <f>K113+K116+K121+K129+K135+K147+K153+K158+K159</f>
        <v>0</v>
      </c>
    </row>
    <row r="110" spans="1:11" ht="19.5" customHeight="1">
      <c r="A110" s="334"/>
      <c r="B110" s="49" t="s">
        <v>103</v>
      </c>
      <c r="C110" s="443" t="s">
        <v>104</v>
      </c>
      <c r="D110" s="444"/>
      <c r="E110" s="445"/>
      <c r="F110" s="446"/>
      <c r="G110" s="445"/>
      <c r="H110" s="446"/>
      <c r="I110" s="445"/>
      <c r="J110" s="446"/>
      <c r="K110" s="447"/>
    </row>
    <row r="111" spans="1:11" ht="15.75" customHeight="1">
      <c r="A111" s="322"/>
      <c r="B111" s="40" t="s">
        <v>152</v>
      </c>
      <c r="C111" s="42"/>
      <c r="D111" s="29"/>
      <c r="E111" s="158"/>
      <c r="F111" s="142"/>
      <c r="G111" s="158"/>
      <c r="H111" s="142"/>
      <c r="I111" s="158"/>
      <c r="J111" s="142"/>
      <c r="K111" s="424"/>
    </row>
    <row r="112" spans="1:11" s="69" customFormat="1" ht="18.75" customHeight="1">
      <c r="A112" s="374"/>
      <c r="B112" s="256" t="s">
        <v>153</v>
      </c>
      <c r="C112" s="414"/>
      <c r="D112" s="257" t="s">
        <v>105</v>
      </c>
      <c r="E112" s="368">
        <f>F112+K112</f>
        <v>5000</v>
      </c>
      <c r="F112" s="165">
        <v>5000</v>
      </c>
      <c r="G112" s="368"/>
      <c r="H112" s="165"/>
      <c r="I112" s="368"/>
      <c r="J112" s="165"/>
      <c r="K112" s="430"/>
    </row>
    <row r="113" spans="1:11" s="26" customFormat="1" ht="16.5" customHeight="1">
      <c r="A113" s="336"/>
      <c r="B113" s="31" t="s">
        <v>72</v>
      </c>
      <c r="C113" s="63"/>
      <c r="D113" s="48"/>
      <c r="E113" s="433">
        <f>E112</f>
        <v>5000</v>
      </c>
      <c r="F113" s="143">
        <f>F112</f>
        <v>5000</v>
      </c>
      <c r="G113" s="433"/>
      <c r="H113" s="143"/>
      <c r="I113" s="433"/>
      <c r="J113" s="143"/>
      <c r="K113" s="425"/>
    </row>
    <row r="114" spans="1:11" ht="16.5" customHeight="1">
      <c r="A114" s="322"/>
      <c r="B114" s="33" t="s">
        <v>166</v>
      </c>
      <c r="C114" s="42" t="s">
        <v>95</v>
      </c>
      <c r="D114" s="47"/>
      <c r="E114" s="273"/>
      <c r="F114" s="147"/>
      <c r="G114" s="273"/>
      <c r="H114" s="147"/>
      <c r="I114" s="273"/>
      <c r="J114" s="147"/>
      <c r="K114" s="146"/>
    </row>
    <row r="115" spans="1:11" s="8" customFormat="1" ht="18.75" customHeight="1">
      <c r="A115" s="337"/>
      <c r="B115" s="62" t="s">
        <v>193</v>
      </c>
      <c r="C115" s="61"/>
      <c r="D115" s="438" t="s">
        <v>167</v>
      </c>
      <c r="E115" s="272">
        <f>F115+K115</f>
        <v>1000</v>
      </c>
      <c r="F115" s="148">
        <v>1000</v>
      </c>
      <c r="G115" s="272"/>
      <c r="H115" s="148"/>
      <c r="I115" s="272"/>
      <c r="J115" s="148"/>
      <c r="K115" s="426"/>
    </row>
    <row r="116" spans="1:11" s="26" customFormat="1" ht="15.75" customHeight="1">
      <c r="A116" s="336"/>
      <c r="B116" s="31" t="s">
        <v>73</v>
      </c>
      <c r="C116" s="63"/>
      <c r="D116" s="48"/>
      <c r="E116" s="433">
        <f>E115</f>
        <v>1000</v>
      </c>
      <c r="F116" s="143">
        <f>F115</f>
        <v>1000</v>
      </c>
      <c r="G116" s="433"/>
      <c r="H116" s="143"/>
      <c r="I116" s="433"/>
      <c r="J116" s="143"/>
      <c r="K116" s="425"/>
    </row>
    <row r="117" spans="1:11" s="26" customFormat="1" ht="4.5" customHeight="1">
      <c r="A117" s="389"/>
      <c r="B117" s="92"/>
      <c r="C117" s="392"/>
      <c r="D117" s="390"/>
      <c r="E117" s="150"/>
      <c r="F117" s="149"/>
      <c r="G117" s="150"/>
      <c r="H117" s="149"/>
      <c r="I117" s="150"/>
      <c r="J117" s="149"/>
      <c r="K117" s="151"/>
    </row>
    <row r="118" spans="1:11" s="69" customFormat="1" ht="15" customHeight="1">
      <c r="A118" s="322"/>
      <c r="B118" s="89" t="s">
        <v>98</v>
      </c>
      <c r="C118" s="75" t="s">
        <v>106</v>
      </c>
      <c r="D118" s="76"/>
      <c r="E118" s="163"/>
      <c r="F118" s="162"/>
      <c r="G118" s="163"/>
      <c r="H118" s="162"/>
      <c r="I118" s="163"/>
      <c r="J118" s="162"/>
      <c r="K118" s="428"/>
    </row>
    <row r="119" spans="1:11" ht="19.5" customHeight="1">
      <c r="A119" s="322"/>
      <c r="B119" s="39" t="s">
        <v>154</v>
      </c>
      <c r="C119" s="42"/>
      <c r="D119" s="29"/>
      <c r="E119" s="158"/>
      <c r="F119" s="142"/>
      <c r="G119" s="158"/>
      <c r="H119" s="142"/>
      <c r="I119" s="158"/>
      <c r="J119" s="142"/>
      <c r="K119" s="424"/>
    </row>
    <row r="120" spans="1:11" s="69" customFormat="1" ht="18" customHeight="1">
      <c r="A120" s="322"/>
      <c r="B120" s="74" t="s">
        <v>400</v>
      </c>
      <c r="C120" s="75"/>
      <c r="D120" s="29" t="s">
        <v>107</v>
      </c>
      <c r="E120" s="163">
        <f>F120+K120</f>
        <v>90000</v>
      </c>
      <c r="F120" s="162">
        <v>90000</v>
      </c>
      <c r="G120" s="163"/>
      <c r="H120" s="162"/>
      <c r="I120" s="163"/>
      <c r="J120" s="162"/>
      <c r="K120" s="428"/>
    </row>
    <row r="121" spans="1:11" s="26" customFormat="1" ht="15.75" customHeight="1">
      <c r="A121" s="336"/>
      <c r="B121" s="31" t="s">
        <v>99</v>
      </c>
      <c r="C121" s="63"/>
      <c r="D121" s="48"/>
      <c r="E121" s="433">
        <f>E120</f>
        <v>90000</v>
      </c>
      <c r="F121" s="143">
        <f>F120</f>
        <v>90000</v>
      </c>
      <c r="G121" s="433"/>
      <c r="H121" s="143"/>
      <c r="I121" s="433"/>
      <c r="J121" s="143"/>
      <c r="K121" s="425"/>
    </row>
    <row r="122" spans="1:11" s="26" customFormat="1" ht="4.5" customHeight="1">
      <c r="A122" s="389"/>
      <c r="B122" s="92"/>
      <c r="C122" s="392"/>
      <c r="D122" s="390"/>
      <c r="E122" s="150"/>
      <c r="F122" s="149"/>
      <c r="G122" s="149"/>
      <c r="H122" s="150"/>
      <c r="I122" s="149"/>
      <c r="J122" s="150"/>
      <c r="K122" s="149"/>
    </row>
    <row r="123" spans="1:11" s="69" customFormat="1" ht="17.25" customHeight="1">
      <c r="A123" s="322"/>
      <c r="B123" s="89" t="s">
        <v>168</v>
      </c>
      <c r="C123" s="75" t="s">
        <v>108</v>
      </c>
      <c r="D123" s="76"/>
      <c r="E123" s="163"/>
      <c r="F123" s="162"/>
      <c r="G123" s="162"/>
      <c r="H123" s="163"/>
      <c r="I123" s="162"/>
      <c r="J123" s="163"/>
      <c r="K123" s="162"/>
    </row>
    <row r="124" spans="1:11" s="8" customFormat="1" ht="17.25" customHeight="1">
      <c r="A124" s="323"/>
      <c r="B124" s="58" t="s">
        <v>155</v>
      </c>
      <c r="C124" s="42"/>
      <c r="D124" s="29" t="s">
        <v>109</v>
      </c>
      <c r="E124" s="158">
        <f>F124+K124</f>
        <v>222000</v>
      </c>
      <c r="F124" s="142">
        <v>222000</v>
      </c>
      <c r="G124" s="142"/>
      <c r="H124" s="158"/>
      <c r="I124" s="142"/>
      <c r="J124" s="158"/>
      <c r="K124" s="142"/>
    </row>
    <row r="125" spans="1:11" s="8" customFormat="1" ht="15" customHeight="1">
      <c r="A125" s="323"/>
      <c r="B125" s="58" t="s">
        <v>401</v>
      </c>
      <c r="C125" s="42"/>
      <c r="D125" s="29"/>
      <c r="E125" s="158"/>
      <c r="F125" s="142"/>
      <c r="G125" s="142"/>
      <c r="H125" s="158"/>
      <c r="I125" s="142"/>
      <c r="J125" s="158"/>
      <c r="K125" s="142"/>
    </row>
    <row r="126" spans="1:11" s="8" customFormat="1" ht="16.5" customHeight="1">
      <c r="A126" s="323"/>
      <c r="B126" s="58" t="s">
        <v>326</v>
      </c>
      <c r="C126" s="42"/>
      <c r="D126" s="29" t="s">
        <v>110</v>
      </c>
      <c r="E126" s="158">
        <f>F126+K126</f>
        <v>25000</v>
      </c>
      <c r="F126" s="142">
        <v>25000</v>
      </c>
      <c r="G126" s="142"/>
      <c r="H126" s="158"/>
      <c r="I126" s="142"/>
      <c r="J126" s="158"/>
      <c r="K126" s="142"/>
    </row>
    <row r="127" spans="1:11" s="69" customFormat="1" ht="19.5" customHeight="1">
      <c r="A127" s="322"/>
      <c r="B127" s="74" t="s">
        <v>370</v>
      </c>
      <c r="C127" s="75"/>
      <c r="D127" s="76"/>
      <c r="E127" s="163"/>
      <c r="F127" s="162"/>
      <c r="G127" s="162"/>
      <c r="H127" s="163"/>
      <c r="I127" s="162"/>
      <c r="J127" s="163"/>
      <c r="K127" s="162"/>
    </row>
    <row r="128" spans="1:11" s="69" customFormat="1" ht="17.25" customHeight="1">
      <c r="A128" s="374"/>
      <c r="B128" s="119" t="s">
        <v>156</v>
      </c>
      <c r="C128" s="414"/>
      <c r="D128" s="257" t="s">
        <v>111</v>
      </c>
      <c r="E128" s="163">
        <f>F128+K128</f>
        <v>220000</v>
      </c>
      <c r="F128" s="165">
        <v>220000</v>
      </c>
      <c r="G128" s="165">
        <v>192890</v>
      </c>
      <c r="H128" s="368"/>
      <c r="I128" s="165"/>
      <c r="J128" s="368"/>
      <c r="K128" s="165"/>
    </row>
    <row r="129" spans="1:11" ht="15.75" customHeight="1">
      <c r="A129" s="374"/>
      <c r="B129" s="43" t="s">
        <v>112</v>
      </c>
      <c r="C129" s="439"/>
      <c r="D129" s="60"/>
      <c r="E129" s="143">
        <f>E124+E126+E128</f>
        <v>467000</v>
      </c>
      <c r="F129" s="161">
        <f>F124+F126+F128</f>
        <v>467000</v>
      </c>
      <c r="G129" s="228">
        <f>G124+G126+G128</f>
        <v>192890</v>
      </c>
      <c r="H129" s="161"/>
      <c r="I129" s="228"/>
      <c r="J129" s="161"/>
      <c r="K129" s="164"/>
    </row>
    <row r="130" spans="1:11" ht="12" customHeight="1" hidden="1" outlineLevel="1">
      <c r="A130" s="411">
        <v>1</v>
      </c>
      <c r="B130" s="250">
        <v>2</v>
      </c>
      <c r="C130" s="419">
        <v>3</v>
      </c>
      <c r="D130" s="250">
        <v>4</v>
      </c>
      <c r="E130" s="419">
        <v>5</v>
      </c>
      <c r="F130" s="250">
        <v>6</v>
      </c>
      <c r="G130" s="419">
        <v>7</v>
      </c>
      <c r="H130" s="250">
        <v>8</v>
      </c>
      <c r="I130" s="419">
        <v>9</v>
      </c>
      <c r="J130" s="250">
        <v>10</v>
      </c>
      <c r="K130" s="413">
        <v>11</v>
      </c>
    </row>
    <row r="131" spans="1:11" ht="5.25" customHeight="1" collapsed="1">
      <c r="A131" s="334"/>
      <c r="B131" s="92"/>
      <c r="C131" s="392"/>
      <c r="D131" s="390"/>
      <c r="E131" s="149"/>
      <c r="F131" s="150"/>
      <c r="G131" s="149"/>
      <c r="H131" s="150"/>
      <c r="I131" s="149"/>
      <c r="J131" s="150"/>
      <c r="K131" s="149"/>
    </row>
    <row r="132" spans="1:11" s="69" customFormat="1" ht="18.75" customHeight="1">
      <c r="A132" s="322"/>
      <c r="B132" s="89" t="s">
        <v>169</v>
      </c>
      <c r="C132" s="75" t="s">
        <v>113</v>
      </c>
      <c r="D132" s="76"/>
      <c r="E132" s="162"/>
      <c r="F132" s="163"/>
      <c r="G132" s="162"/>
      <c r="H132" s="163"/>
      <c r="I132" s="162"/>
      <c r="J132" s="163"/>
      <c r="K132" s="162"/>
    </row>
    <row r="133" spans="1:11" s="8" customFormat="1" ht="18" customHeight="1">
      <c r="A133" s="323"/>
      <c r="B133" s="58" t="s">
        <v>157</v>
      </c>
      <c r="C133" s="42"/>
      <c r="D133" s="29" t="s">
        <v>114</v>
      </c>
      <c r="E133" s="142">
        <f>F133+K133</f>
        <v>178770</v>
      </c>
      <c r="F133" s="158">
        <v>178770</v>
      </c>
      <c r="G133" s="142">
        <v>178770</v>
      </c>
      <c r="H133" s="158"/>
      <c r="I133" s="142"/>
      <c r="J133" s="158"/>
      <c r="K133" s="142"/>
    </row>
    <row r="134" spans="1:11" s="8" customFormat="1" ht="17.25" customHeight="1">
      <c r="A134" s="323"/>
      <c r="B134" s="58" t="s">
        <v>158</v>
      </c>
      <c r="C134" s="42"/>
      <c r="D134" s="29" t="s">
        <v>115</v>
      </c>
      <c r="E134" s="142">
        <f>F134+K134</f>
        <v>50000</v>
      </c>
      <c r="F134" s="158">
        <v>50000</v>
      </c>
      <c r="G134" s="142">
        <v>40590</v>
      </c>
      <c r="H134" s="158"/>
      <c r="I134" s="160"/>
      <c r="J134" s="158"/>
      <c r="K134" s="160"/>
    </row>
    <row r="135" spans="1:11" s="26" customFormat="1" ht="15.75" customHeight="1">
      <c r="A135" s="336"/>
      <c r="B135" s="31" t="s">
        <v>100</v>
      </c>
      <c r="C135" s="63"/>
      <c r="D135" s="48"/>
      <c r="E135" s="143">
        <f>E133+E134</f>
        <v>228770</v>
      </c>
      <c r="F135" s="433">
        <f>F133+F134</f>
        <v>228770</v>
      </c>
      <c r="G135" s="143">
        <f>G133+G134</f>
        <v>219360</v>
      </c>
      <c r="H135" s="433"/>
      <c r="I135" s="143"/>
      <c r="J135" s="425"/>
      <c r="K135" s="143"/>
    </row>
    <row r="136" spans="1:11" s="26" customFormat="1" ht="5.25" customHeight="1">
      <c r="A136" s="389"/>
      <c r="B136" s="92"/>
      <c r="C136" s="392"/>
      <c r="D136" s="390"/>
      <c r="E136" s="150"/>
      <c r="F136" s="149"/>
      <c r="G136" s="150"/>
      <c r="H136" s="149"/>
      <c r="I136" s="150"/>
      <c r="J136" s="149"/>
      <c r="K136" s="151"/>
    </row>
    <row r="137" spans="1:11" ht="15.75">
      <c r="A137" s="322"/>
      <c r="B137" s="33" t="s">
        <v>170</v>
      </c>
      <c r="C137" s="42"/>
      <c r="D137" s="29"/>
      <c r="E137" s="158"/>
      <c r="F137" s="142"/>
      <c r="G137" s="158"/>
      <c r="H137" s="142"/>
      <c r="I137" s="158"/>
      <c r="J137" s="142"/>
      <c r="K137" s="424"/>
    </row>
    <row r="138" spans="1:11" s="69" customFormat="1" ht="17.25" customHeight="1">
      <c r="A138" s="322"/>
      <c r="B138" s="89" t="s">
        <v>402</v>
      </c>
      <c r="C138" s="75" t="s">
        <v>119</v>
      </c>
      <c r="D138" s="76"/>
      <c r="E138" s="163"/>
      <c r="F138" s="162"/>
      <c r="G138" s="163"/>
      <c r="H138" s="162"/>
      <c r="I138" s="163"/>
      <c r="J138" s="162"/>
      <c r="K138" s="428"/>
    </row>
    <row r="139" spans="1:11" ht="18.75" customHeight="1">
      <c r="A139" s="322"/>
      <c r="B139" s="39" t="s">
        <v>163</v>
      </c>
      <c r="C139" s="42"/>
      <c r="D139" s="29"/>
      <c r="E139" s="158"/>
      <c r="F139" s="142"/>
      <c r="G139" s="158"/>
      <c r="H139" s="142"/>
      <c r="I139" s="158"/>
      <c r="J139" s="142"/>
      <c r="K139" s="424"/>
    </row>
    <row r="140" spans="1:11" s="69" customFormat="1" ht="18.75" customHeight="1">
      <c r="A140" s="322"/>
      <c r="B140" s="74" t="s">
        <v>159</v>
      </c>
      <c r="C140" s="75"/>
      <c r="D140" s="76" t="s">
        <v>120</v>
      </c>
      <c r="E140" s="163">
        <f>F140+K140</f>
        <v>3936000</v>
      </c>
      <c r="F140" s="162">
        <v>3936000</v>
      </c>
      <c r="G140" s="163">
        <v>2969313</v>
      </c>
      <c r="H140" s="162"/>
      <c r="I140" s="163"/>
      <c r="J140" s="162"/>
      <c r="K140" s="428"/>
    </row>
    <row r="141" spans="1:11" s="898" customFormat="1" ht="21" customHeight="1">
      <c r="A141" s="336"/>
      <c r="B141" s="723" t="s">
        <v>122</v>
      </c>
      <c r="C141" s="896"/>
      <c r="D141" s="897"/>
      <c r="E141" s="725">
        <f>E140</f>
        <v>3936000</v>
      </c>
      <c r="F141" s="726">
        <f>F140</f>
        <v>3936000</v>
      </c>
      <c r="G141" s="725">
        <f>G140</f>
        <v>2969313</v>
      </c>
      <c r="H141" s="726"/>
      <c r="I141" s="725"/>
      <c r="J141" s="726"/>
      <c r="K141" s="727"/>
    </row>
    <row r="142" spans="1:11" s="26" customFormat="1" ht="7.5" customHeight="1">
      <c r="A142" s="890">
        <v>1</v>
      </c>
      <c r="B142" s="891">
        <v>2</v>
      </c>
      <c r="C142" s="892">
        <v>3</v>
      </c>
      <c r="D142" s="893">
        <v>4</v>
      </c>
      <c r="E142" s="894">
        <v>5</v>
      </c>
      <c r="F142" s="895">
        <v>6</v>
      </c>
      <c r="G142" s="894">
        <v>7</v>
      </c>
      <c r="H142" s="895">
        <v>8</v>
      </c>
      <c r="I142" s="894">
        <v>9</v>
      </c>
      <c r="J142" s="895">
        <v>10</v>
      </c>
      <c r="K142" s="895">
        <v>11</v>
      </c>
    </row>
    <row r="143" spans="1:11" ht="15.75">
      <c r="A143" s="322"/>
      <c r="B143" s="33" t="s">
        <v>171</v>
      </c>
      <c r="C143" s="42" t="s">
        <v>116</v>
      </c>
      <c r="D143" s="29"/>
      <c r="E143" s="158"/>
      <c r="F143" s="142"/>
      <c r="G143" s="158"/>
      <c r="H143" s="142"/>
      <c r="I143" s="158"/>
      <c r="J143" s="142"/>
      <c r="K143" s="424"/>
    </row>
    <row r="144" spans="1:11" ht="19.5" customHeight="1">
      <c r="A144" s="322"/>
      <c r="B144" s="39" t="s">
        <v>556</v>
      </c>
      <c r="C144" s="42"/>
      <c r="D144" s="29"/>
      <c r="E144" s="158"/>
      <c r="F144" s="142"/>
      <c r="G144" s="158"/>
      <c r="H144" s="142"/>
      <c r="I144" s="158"/>
      <c r="J144" s="142"/>
      <c r="K144" s="424"/>
    </row>
    <row r="145" spans="1:11" ht="19.5" customHeight="1">
      <c r="A145" s="322"/>
      <c r="B145" s="58" t="s">
        <v>557</v>
      </c>
      <c r="C145" s="42"/>
      <c r="D145" s="29"/>
      <c r="E145" s="158"/>
      <c r="F145" s="142"/>
      <c r="G145" s="158"/>
      <c r="H145" s="142"/>
      <c r="I145" s="158"/>
      <c r="J145" s="142"/>
      <c r="K145" s="424"/>
    </row>
    <row r="146" spans="1:11" s="69" customFormat="1" ht="18.75" customHeight="1">
      <c r="A146" s="322"/>
      <c r="B146" s="74" t="s">
        <v>558</v>
      </c>
      <c r="C146" s="75"/>
      <c r="D146" s="76" t="s">
        <v>117</v>
      </c>
      <c r="E146" s="368">
        <f>F146+K146</f>
        <v>1218000</v>
      </c>
      <c r="F146" s="165">
        <v>1218000</v>
      </c>
      <c r="G146" s="368"/>
      <c r="H146" s="165"/>
      <c r="I146" s="368"/>
      <c r="J146" s="165"/>
      <c r="K146" s="430"/>
    </row>
    <row r="147" spans="1:11" s="26" customFormat="1" ht="16.5" customHeight="1">
      <c r="A147" s="336"/>
      <c r="B147" s="31" t="s">
        <v>118</v>
      </c>
      <c r="C147" s="63"/>
      <c r="D147" s="48"/>
      <c r="E147" s="433">
        <f>E146</f>
        <v>1218000</v>
      </c>
      <c r="F147" s="143">
        <f>F146</f>
        <v>1218000</v>
      </c>
      <c r="G147" s="433"/>
      <c r="H147" s="143"/>
      <c r="I147" s="433"/>
      <c r="J147" s="143"/>
      <c r="K147" s="425"/>
    </row>
    <row r="148" spans="1:11" s="340" customFormat="1" ht="8.25" customHeight="1" hidden="1" outlineLevel="1">
      <c r="A148" s="385"/>
      <c r="B148" s="386"/>
      <c r="C148" s="407"/>
      <c r="D148" s="387"/>
      <c r="E148" s="404"/>
      <c r="F148" s="388"/>
      <c r="G148" s="404"/>
      <c r="H148" s="388"/>
      <c r="I148" s="404"/>
      <c r="J148" s="388"/>
      <c r="K148" s="408"/>
    </row>
    <row r="149" spans="1:11" ht="15.75" hidden="1" outlineLevel="1">
      <c r="A149" s="322"/>
      <c r="B149" s="33" t="s">
        <v>172</v>
      </c>
      <c r="C149" s="42" t="s">
        <v>121</v>
      </c>
      <c r="D149" s="29"/>
      <c r="E149" s="158"/>
      <c r="F149" s="142"/>
      <c r="G149" s="158"/>
      <c r="H149" s="142"/>
      <c r="I149" s="158"/>
      <c r="J149" s="142"/>
      <c r="K149" s="424"/>
    </row>
    <row r="150" spans="1:11" s="8" customFormat="1" ht="21.75" customHeight="1" hidden="1" outlineLevel="1">
      <c r="A150" s="323"/>
      <c r="B150" s="58" t="s">
        <v>243</v>
      </c>
      <c r="C150" s="42"/>
      <c r="D150" s="29"/>
      <c r="E150" s="158"/>
      <c r="F150" s="142"/>
      <c r="G150" s="158"/>
      <c r="H150" s="142"/>
      <c r="I150" s="158"/>
      <c r="J150" s="142"/>
      <c r="K150" s="424"/>
    </row>
    <row r="151" spans="1:11" s="8" customFormat="1" ht="21.75" customHeight="1" hidden="1" outlineLevel="1">
      <c r="A151" s="323"/>
      <c r="B151" s="58" t="s">
        <v>287</v>
      </c>
      <c r="C151" s="42"/>
      <c r="D151" s="29"/>
      <c r="E151" s="158"/>
      <c r="F151" s="142"/>
      <c r="G151" s="158"/>
      <c r="H151" s="142"/>
      <c r="I151" s="158"/>
      <c r="J151" s="142"/>
      <c r="K151" s="424"/>
    </row>
    <row r="152" spans="1:11" s="8" customFormat="1" ht="21.75" customHeight="1" hidden="1" outlineLevel="1">
      <c r="A152" s="337"/>
      <c r="B152" s="62" t="s">
        <v>288</v>
      </c>
      <c r="C152" s="42"/>
      <c r="D152" s="29" t="s">
        <v>242</v>
      </c>
      <c r="E152" s="158"/>
      <c r="F152" s="160"/>
      <c r="G152" s="158"/>
      <c r="H152" s="160"/>
      <c r="I152" s="158"/>
      <c r="J152" s="160"/>
      <c r="K152" s="427"/>
    </row>
    <row r="153" spans="1:11" s="26" customFormat="1" ht="15.75" hidden="1" outlineLevel="1">
      <c r="A153" s="336"/>
      <c r="B153" s="31" t="s">
        <v>91</v>
      </c>
      <c r="C153" s="63"/>
      <c r="D153" s="48"/>
      <c r="E153" s="433">
        <f>E152</f>
        <v>0</v>
      </c>
      <c r="F153" s="143">
        <f>F152</f>
        <v>0</v>
      </c>
      <c r="G153" s="433"/>
      <c r="H153" s="143"/>
      <c r="I153" s="433"/>
      <c r="J153" s="143"/>
      <c r="K153" s="425"/>
    </row>
    <row r="154" spans="1:11" s="26" customFormat="1" ht="3.75" customHeight="1" collapsed="1">
      <c r="A154" s="384"/>
      <c r="B154" s="94"/>
      <c r="C154" s="406"/>
      <c r="D154" s="391"/>
      <c r="E154" s="152"/>
      <c r="F154" s="153"/>
      <c r="G154" s="152"/>
      <c r="H154" s="153"/>
      <c r="I154" s="152"/>
      <c r="J154" s="153"/>
      <c r="K154" s="154"/>
    </row>
    <row r="155" spans="1:11" ht="15.75">
      <c r="A155" s="322"/>
      <c r="B155" s="33" t="s">
        <v>379</v>
      </c>
      <c r="C155" s="42" t="s">
        <v>123</v>
      </c>
      <c r="D155" s="29"/>
      <c r="E155" s="158"/>
      <c r="F155" s="142"/>
      <c r="G155" s="158"/>
      <c r="H155" s="142"/>
      <c r="I155" s="158"/>
      <c r="J155" s="142"/>
      <c r="K155" s="424"/>
    </row>
    <row r="156" spans="1:11" ht="15.75">
      <c r="A156" s="322"/>
      <c r="B156" s="33" t="s">
        <v>160</v>
      </c>
      <c r="C156" s="42"/>
      <c r="D156" s="29"/>
      <c r="E156" s="158"/>
      <c r="F156" s="142"/>
      <c r="G156" s="158"/>
      <c r="H156" s="142"/>
      <c r="I156" s="158"/>
      <c r="J156" s="142"/>
      <c r="K156" s="424"/>
    </row>
    <row r="157" spans="1:11" ht="17.25" customHeight="1">
      <c r="A157" s="322"/>
      <c r="B157" s="39" t="s">
        <v>161</v>
      </c>
      <c r="C157" s="42"/>
      <c r="D157" s="29"/>
      <c r="E157" s="158"/>
      <c r="F157" s="142"/>
      <c r="G157" s="158"/>
      <c r="H157" s="142"/>
      <c r="I157" s="158"/>
      <c r="J157" s="142"/>
      <c r="K157" s="424"/>
    </row>
    <row r="158" spans="1:11" s="69" customFormat="1" ht="15" customHeight="1">
      <c r="A158" s="374"/>
      <c r="B158" s="119" t="s">
        <v>244</v>
      </c>
      <c r="C158" s="414"/>
      <c r="D158" s="257" t="s">
        <v>124</v>
      </c>
      <c r="E158" s="368">
        <f>F158+K158</f>
        <v>125000</v>
      </c>
      <c r="F158" s="165">
        <v>125000</v>
      </c>
      <c r="G158" s="368">
        <v>114950</v>
      </c>
      <c r="H158" s="165"/>
      <c r="I158" s="368"/>
      <c r="J158" s="165"/>
      <c r="K158" s="430"/>
    </row>
    <row r="159" spans="1:11" s="26" customFormat="1" ht="15.75">
      <c r="A159" s="336"/>
      <c r="B159" s="31" t="s">
        <v>75</v>
      </c>
      <c r="C159" s="63"/>
      <c r="D159" s="48"/>
      <c r="E159" s="433">
        <f>E158</f>
        <v>125000</v>
      </c>
      <c r="F159" s="143">
        <f>F158</f>
        <v>125000</v>
      </c>
      <c r="G159" s="433">
        <f>G158</f>
        <v>114950</v>
      </c>
      <c r="H159" s="143"/>
      <c r="I159" s="433"/>
      <c r="J159" s="143"/>
      <c r="K159" s="425"/>
    </row>
    <row r="160" spans="1:11" s="362" customFormat="1" ht="34.5" customHeight="1">
      <c r="A160" s="722" t="s">
        <v>54</v>
      </c>
      <c r="B160" s="359" t="s">
        <v>55</v>
      </c>
      <c r="C160" s="361"/>
      <c r="D160" s="360"/>
      <c r="E160" s="827">
        <f>E164+E162</f>
        <v>58973</v>
      </c>
      <c r="F160" s="828">
        <f>F164+F162</f>
        <v>58973</v>
      </c>
      <c r="G160" s="827"/>
      <c r="H160" s="828">
        <f>H164+H162</f>
        <v>58973</v>
      </c>
      <c r="I160" s="829"/>
      <c r="J160" s="830"/>
      <c r="K160" s="831"/>
    </row>
    <row r="161" spans="1:11" s="268" customFormat="1" ht="23.25" customHeight="1">
      <c r="A161" s="238"/>
      <c r="B161" s="728" t="s">
        <v>246</v>
      </c>
      <c r="C161" s="729">
        <v>600</v>
      </c>
      <c r="D161" s="730"/>
      <c r="E161" s="825"/>
      <c r="F161" s="826"/>
      <c r="G161" s="825"/>
      <c r="H161" s="826"/>
      <c r="I161" s="731"/>
      <c r="J161" s="732"/>
      <c r="K161" s="733"/>
    </row>
    <row r="162" spans="1:11" s="8" customFormat="1" ht="19.5" customHeight="1">
      <c r="A162" s="323"/>
      <c r="B162" s="123" t="s">
        <v>125</v>
      </c>
      <c r="C162" s="21"/>
      <c r="D162" s="16">
        <v>60014</v>
      </c>
      <c r="E162" s="273">
        <f>F162+K162</f>
        <v>50000</v>
      </c>
      <c r="F162" s="147">
        <v>50000</v>
      </c>
      <c r="G162" s="273"/>
      <c r="H162" s="147">
        <v>50000</v>
      </c>
      <c r="I162" s="158"/>
      <c r="J162" s="142"/>
      <c r="K162" s="424"/>
    </row>
    <row r="163" spans="1:11" s="268" customFormat="1" ht="18" customHeight="1">
      <c r="A163" s="238"/>
      <c r="B163" s="728" t="s">
        <v>315</v>
      </c>
      <c r="C163" s="729">
        <v>801</v>
      </c>
      <c r="D163" s="730"/>
      <c r="E163" s="731"/>
      <c r="F163" s="732"/>
      <c r="G163" s="731"/>
      <c r="H163" s="732"/>
      <c r="I163" s="731"/>
      <c r="J163" s="732"/>
      <c r="K163" s="733"/>
    </row>
    <row r="164" spans="1:11" s="69" customFormat="1" ht="18" customHeight="1">
      <c r="A164" s="374"/>
      <c r="B164" s="256" t="s">
        <v>245</v>
      </c>
      <c r="C164" s="367"/>
      <c r="D164" s="24">
        <v>80120</v>
      </c>
      <c r="E164" s="368">
        <f>F164+K164</f>
        <v>8973</v>
      </c>
      <c r="F164" s="165">
        <v>8973</v>
      </c>
      <c r="G164" s="368"/>
      <c r="H164" s="165">
        <v>8973</v>
      </c>
      <c r="I164" s="368"/>
      <c r="J164" s="165"/>
      <c r="K164" s="430"/>
    </row>
    <row r="165" spans="1:11" s="362" customFormat="1" ht="47.25" customHeight="1">
      <c r="A165" s="721" t="s">
        <v>56</v>
      </c>
      <c r="B165" s="502" t="s">
        <v>57</v>
      </c>
      <c r="C165" s="498"/>
      <c r="D165" s="504"/>
      <c r="E165" s="499">
        <f>E168</f>
        <v>4616622</v>
      </c>
      <c r="F165" s="506"/>
      <c r="G165" s="499"/>
      <c r="H165" s="506"/>
      <c r="I165" s="499"/>
      <c r="J165" s="506"/>
      <c r="K165" s="500">
        <f>K168</f>
        <v>4616622</v>
      </c>
    </row>
    <row r="166" spans="1:11" s="362" customFormat="1" ht="5.25" customHeight="1">
      <c r="A166" s="440"/>
      <c r="B166" s="441"/>
      <c r="C166" s="394"/>
      <c r="D166" s="393"/>
      <c r="E166" s="508"/>
      <c r="F166" s="509"/>
      <c r="G166" s="508"/>
      <c r="H166" s="509"/>
      <c r="I166" s="508"/>
      <c r="J166" s="509"/>
      <c r="K166" s="510"/>
    </row>
    <row r="167" spans="1:11" s="8" customFormat="1" ht="19.5" customHeight="1">
      <c r="A167" s="511"/>
      <c r="B167" s="512" t="s">
        <v>246</v>
      </c>
      <c r="C167" s="21">
        <v>600</v>
      </c>
      <c r="D167" s="16"/>
      <c r="E167" s="158"/>
      <c r="F167" s="142"/>
      <c r="G167" s="158"/>
      <c r="H167" s="142"/>
      <c r="I167" s="158"/>
      <c r="J167" s="142"/>
      <c r="K167" s="424"/>
    </row>
    <row r="168" spans="1:11" s="69" customFormat="1" ht="21" customHeight="1">
      <c r="A168" s="412"/>
      <c r="B168" s="366" t="s">
        <v>125</v>
      </c>
      <c r="C168" s="367"/>
      <c r="D168" s="24">
        <v>60014</v>
      </c>
      <c r="E168" s="368">
        <v>4616622</v>
      </c>
      <c r="F168" s="165"/>
      <c r="G168" s="368"/>
      <c r="H168" s="165"/>
      <c r="I168" s="368"/>
      <c r="J168" s="165"/>
      <c r="K168" s="430">
        <v>4616622</v>
      </c>
    </row>
    <row r="169" spans="1:11" s="362" customFormat="1" ht="50.25" customHeight="1">
      <c r="A169" s="722" t="s">
        <v>329</v>
      </c>
      <c r="B169" s="359" t="s">
        <v>247</v>
      </c>
      <c r="C169" s="361"/>
      <c r="D169" s="360"/>
      <c r="E169" s="363">
        <f>E172</f>
        <v>4322375</v>
      </c>
      <c r="F169" s="365"/>
      <c r="G169" s="364"/>
      <c r="H169" s="365"/>
      <c r="I169" s="364"/>
      <c r="J169" s="365"/>
      <c r="K169" s="429">
        <f>K172</f>
        <v>4322375</v>
      </c>
    </row>
    <row r="170" spans="1:11" s="362" customFormat="1" ht="3.75" customHeight="1">
      <c r="A170" s="410"/>
      <c r="B170" s="395"/>
      <c r="C170" s="396"/>
      <c r="D170" s="397"/>
      <c r="E170" s="398"/>
      <c r="F170" s="400"/>
      <c r="G170" s="399"/>
      <c r="H170" s="400"/>
      <c r="I170" s="399"/>
      <c r="J170" s="400"/>
      <c r="K170" s="431"/>
    </row>
    <row r="171" spans="1:11" s="8" customFormat="1" ht="21.75" customHeight="1">
      <c r="A171" s="323"/>
      <c r="B171" s="512" t="s">
        <v>246</v>
      </c>
      <c r="C171" s="21">
        <v>600</v>
      </c>
      <c r="D171" s="16"/>
      <c r="E171" s="158"/>
      <c r="F171" s="142"/>
      <c r="G171" s="158"/>
      <c r="H171" s="142"/>
      <c r="I171" s="158"/>
      <c r="J171" s="142"/>
      <c r="K171" s="424"/>
    </row>
    <row r="172" spans="1:11" s="69" customFormat="1" ht="19.5" customHeight="1">
      <c r="A172" s="374"/>
      <c r="B172" s="366" t="s">
        <v>125</v>
      </c>
      <c r="C172" s="367"/>
      <c r="D172" s="24">
        <v>60014</v>
      </c>
      <c r="E172" s="368">
        <f>F172+K172</f>
        <v>4322375</v>
      </c>
      <c r="F172" s="165"/>
      <c r="G172" s="368"/>
      <c r="H172" s="165"/>
      <c r="I172" s="368"/>
      <c r="J172" s="165"/>
      <c r="K172" s="430">
        <v>4322375</v>
      </c>
    </row>
    <row r="173" spans="1:11" ht="21.75" customHeight="1">
      <c r="A173" s="338"/>
      <c r="B173" s="129" t="s">
        <v>194</v>
      </c>
      <c r="C173" s="130"/>
      <c r="D173" s="131"/>
      <c r="E173" s="507">
        <f aca="true" t="shared" si="2" ref="E173:K173">E13+E109+E160+E165+E169</f>
        <v>61757731</v>
      </c>
      <c r="F173" s="166">
        <f t="shared" si="2"/>
        <v>49808669</v>
      </c>
      <c r="G173" s="166">
        <f t="shared" si="2"/>
        <v>35257211</v>
      </c>
      <c r="H173" s="166">
        <f t="shared" si="2"/>
        <v>1543700</v>
      </c>
      <c r="I173" s="166">
        <f t="shared" si="2"/>
        <v>704000</v>
      </c>
      <c r="J173" s="166">
        <f t="shared" si="2"/>
        <v>0</v>
      </c>
      <c r="K173" s="166">
        <f t="shared" si="2"/>
        <v>11949062</v>
      </c>
    </row>
    <row r="174" spans="1:11" ht="2.25" customHeight="1">
      <c r="A174" s="339"/>
      <c r="B174" s="81"/>
      <c r="C174" s="81"/>
      <c r="D174" s="81"/>
      <c r="E174" s="81"/>
      <c r="F174" s="81"/>
      <c r="G174" s="81"/>
      <c r="H174" s="81"/>
      <c r="I174" s="81"/>
      <c r="J174" s="81"/>
      <c r="K174" s="81"/>
    </row>
    <row r="175" ht="15.75">
      <c r="J175" s="4"/>
    </row>
    <row r="176" spans="6:10" ht="15.75">
      <c r="F176" s="132"/>
      <c r="J176" s="4"/>
    </row>
    <row r="177" spans="5:8" ht="15.75">
      <c r="E177" s="132"/>
      <c r="F177" s="132"/>
      <c r="G177" s="132"/>
      <c r="H177" s="132"/>
    </row>
  </sheetData>
  <mergeCells count="14">
    <mergeCell ref="C72:C73"/>
    <mergeCell ref="E9:E11"/>
    <mergeCell ref="C8:D8"/>
    <mergeCell ref="E8:K8"/>
    <mergeCell ref="F9:J9"/>
    <mergeCell ref="F10:F11"/>
    <mergeCell ref="I2:K2"/>
    <mergeCell ref="A8:A11"/>
    <mergeCell ref="A6:K6"/>
    <mergeCell ref="G10:J10"/>
    <mergeCell ref="K9:K11"/>
    <mergeCell ref="B8:B11"/>
    <mergeCell ref="C9:C11"/>
    <mergeCell ref="D9:D11"/>
  </mergeCells>
  <printOptions/>
  <pageMargins left="0.5118110236220472" right="0.3937007874015748" top="0.3937007874015748" bottom="0.4724409448818898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5" sqref="F5"/>
    </sheetView>
  </sheetViews>
  <sheetFormatPr defaultColWidth="9.00390625" defaultRowHeight="12.75"/>
  <cols>
    <col min="1" max="1" width="4.375" style="1" customWidth="1"/>
    <col min="2" max="2" width="10.875" style="1" customWidth="1"/>
    <col min="3" max="3" width="16.75390625" style="1" customWidth="1"/>
    <col min="4" max="4" width="36.375" style="1" customWidth="1"/>
    <col min="5" max="5" width="3.125" style="1" hidden="1" customWidth="1"/>
    <col min="6" max="6" width="24.375" style="1" customWidth="1"/>
    <col min="7" max="7" width="13.375" style="1" customWidth="1"/>
    <col min="8" max="16384" width="9.125" style="1" customWidth="1"/>
  </cols>
  <sheetData>
    <row r="1" spans="5:8" ht="12.75" customHeight="1">
      <c r="E1" s="442" t="s">
        <v>389</v>
      </c>
      <c r="F1" s="1177" t="s">
        <v>389</v>
      </c>
      <c r="G1" s="1178"/>
      <c r="H1" s="1178"/>
    </row>
    <row r="2" spans="2:8" ht="12.75" customHeight="1">
      <c r="B2" s="25"/>
      <c r="E2" s="372" t="s">
        <v>405</v>
      </c>
      <c r="F2" s="1057" t="s">
        <v>672</v>
      </c>
      <c r="G2" s="1057"/>
      <c r="H2" s="1057"/>
    </row>
    <row r="3" spans="3:8" ht="12.75" customHeight="1">
      <c r="C3" s="26"/>
      <c r="E3" s="372" t="s">
        <v>292</v>
      </c>
      <c r="F3" s="1046" t="s">
        <v>292</v>
      </c>
      <c r="G3" s="1046"/>
      <c r="H3" s="1046"/>
    </row>
    <row r="4" spans="5:8" ht="12.75" customHeight="1">
      <c r="E4" s="442" t="s">
        <v>388</v>
      </c>
      <c r="F4" s="1047" t="s">
        <v>590</v>
      </c>
      <c r="G4" s="1047"/>
      <c r="H4" s="1047"/>
    </row>
    <row r="5" spans="5:8" ht="6" customHeight="1">
      <c r="E5" s="442"/>
      <c r="F5" s="1047"/>
      <c r="G5" s="1047"/>
      <c r="H5" s="1047"/>
    </row>
    <row r="6" spans="5:6" ht="8.25" customHeight="1">
      <c r="E6" s="90"/>
      <c r="F6" s="90"/>
    </row>
    <row r="7" spans="2:6" ht="22.5" customHeight="1">
      <c r="B7" s="1081" t="s">
        <v>257</v>
      </c>
      <c r="C7" s="1081"/>
      <c r="D7" s="1081"/>
      <c r="E7" s="1081"/>
      <c r="F7" s="1081"/>
    </row>
    <row r="8" spans="3:5" ht="12" customHeight="1">
      <c r="C8" s="183"/>
      <c r="D8" s="183"/>
      <c r="E8" s="183"/>
    </row>
    <row r="9" spans="1:6" s="7" customFormat="1" ht="19.5" customHeight="1">
      <c r="A9" s="369" t="s">
        <v>37</v>
      </c>
      <c r="B9" s="1084" t="s">
        <v>58</v>
      </c>
      <c r="C9" s="1084"/>
      <c r="D9" s="1084"/>
      <c r="E9" s="1084"/>
      <c r="F9" s="369" t="s">
        <v>59</v>
      </c>
    </row>
    <row r="10" spans="1:6" ht="17.25" customHeight="1">
      <c r="A10" s="562" t="s">
        <v>60</v>
      </c>
      <c r="B10" s="1085" t="s">
        <v>559</v>
      </c>
      <c r="C10" s="1085"/>
      <c r="D10" s="1085"/>
      <c r="E10" s="1085"/>
      <c r="F10" s="664">
        <f>F12+F13</f>
        <v>2276065</v>
      </c>
    </row>
    <row r="11" spans="1:6" ht="17.25" customHeight="1">
      <c r="A11" s="563"/>
      <c r="B11" s="564" t="s">
        <v>46</v>
      </c>
      <c r="C11" s="565"/>
      <c r="D11" s="565"/>
      <c r="E11" s="565"/>
      <c r="F11" s="52"/>
    </row>
    <row r="12" spans="1:6" ht="28.5" customHeight="1">
      <c r="A12" s="198" t="s">
        <v>311</v>
      </c>
      <c r="B12" s="1078" t="s">
        <v>416</v>
      </c>
      <c r="C12" s="1079"/>
      <c r="D12" s="1079"/>
      <c r="E12" s="1079"/>
      <c r="F12" s="52">
        <v>720395</v>
      </c>
    </row>
    <row r="13" spans="1:6" ht="21.75" customHeight="1">
      <c r="A13" s="198" t="s">
        <v>312</v>
      </c>
      <c r="B13" s="1082" t="s">
        <v>560</v>
      </c>
      <c r="C13" s="1083"/>
      <c r="D13" s="1083"/>
      <c r="E13" s="1083"/>
      <c r="F13" s="52">
        <v>1555670</v>
      </c>
    </row>
    <row r="14" spans="1:6" ht="15.75" customHeight="1">
      <c r="A14" s="563" t="s">
        <v>61</v>
      </c>
      <c r="B14" s="1076" t="s">
        <v>561</v>
      </c>
      <c r="C14" s="1077"/>
      <c r="D14" s="1077"/>
      <c r="E14" s="1077"/>
      <c r="F14" s="113"/>
    </row>
    <row r="15" spans="1:6" s="69" customFormat="1" ht="15.75" customHeight="1">
      <c r="A15" s="563"/>
      <c r="B15" s="564" t="s">
        <v>46</v>
      </c>
      <c r="C15" s="565"/>
      <c r="D15" s="565"/>
      <c r="E15" s="565"/>
      <c r="F15" s="561"/>
    </row>
    <row r="16" spans="1:6" ht="33.75" customHeight="1">
      <c r="A16" s="198" t="s">
        <v>407</v>
      </c>
      <c r="B16" s="1078" t="s">
        <v>413</v>
      </c>
      <c r="C16" s="1079"/>
      <c r="D16" s="1079"/>
      <c r="E16" s="1079"/>
      <c r="F16" s="113"/>
    </row>
    <row r="17" spans="1:6" ht="16.5" customHeight="1">
      <c r="A17" s="563" t="s">
        <v>62</v>
      </c>
      <c r="B17" s="1076" t="s">
        <v>562</v>
      </c>
      <c r="C17" s="1077"/>
      <c r="D17" s="1077"/>
      <c r="E17" s="1077"/>
      <c r="F17" s="113"/>
    </row>
    <row r="18" spans="1:6" ht="17.25" customHeight="1">
      <c r="A18" s="563"/>
      <c r="B18" s="564" t="s">
        <v>46</v>
      </c>
      <c r="C18" s="565"/>
      <c r="D18" s="565"/>
      <c r="E18" s="565"/>
      <c r="F18" s="113"/>
    </row>
    <row r="19" spans="1:6" s="268" customFormat="1" ht="33" customHeight="1">
      <c r="A19" s="198" t="s">
        <v>408</v>
      </c>
      <c r="B19" s="1078" t="s">
        <v>413</v>
      </c>
      <c r="C19" s="1079"/>
      <c r="D19" s="1079"/>
      <c r="E19" s="1079"/>
      <c r="F19" s="113"/>
    </row>
    <row r="20" spans="1:6" ht="17.25" customHeight="1">
      <c r="A20" s="566" t="s">
        <v>63</v>
      </c>
      <c r="B20" s="1088" t="s">
        <v>563</v>
      </c>
      <c r="C20" s="1089"/>
      <c r="D20" s="1089"/>
      <c r="E20" s="1089"/>
      <c r="F20" s="113"/>
    </row>
    <row r="21" spans="1:6" ht="20.25" customHeight="1">
      <c r="A21" s="566" t="s">
        <v>64</v>
      </c>
      <c r="B21" s="1088" t="s">
        <v>564</v>
      </c>
      <c r="C21" s="1089"/>
      <c r="D21" s="1089"/>
      <c r="E21" s="1089"/>
      <c r="F21" s="52">
        <v>500000</v>
      </c>
    </row>
    <row r="22" spans="1:6" ht="19.5" customHeight="1">
      <c r="A22" s="563" t="s">
        <v>65</v>
      </c>
      <c r="B22" s="1076" t="s">
        <v>565</v>
      </c>
      <c r="C22" s="1077"/>
      <c r="D22" s="1077"/>
      <c r="E22" s="1077"/>
      <c r="F22" s="57"/>
    </row>
    <row r="23" spans="1:6" ht="19.5" customHeight="1">
      <c r="A23" s="563" t="s">
        <v>410</v>
      </c>
      <c r="B23" s="1077" t="s">
        <v>566</v>
      </c>
      <c r="C23" s="1077"/>
      <c r="D23" s="1077"/>
      <c r="E23" s="1077"/>
      <c r="F23" s="57"/>
    </row>
    <row r="24" spans="1:6" ht="30" customHeight="1">
      <c r="A24" s="198" t="s">
        <v>411</v>
      </c>
      <c r="B24" s="1078" t="s">
        <v>414</v>
      </c>
      <c r="C24" s="1079"/>
      <c r="D24" s="1079"/>
      <c r="E24" s="1079"/>
      <c r="F24" s="57"/>
    </row>
    <row r="25" spans="1:6" ht="17.25" customHeight="1">
      <c r="A25" s="567" t="s">
        <v>412</v>
      </c>
      <c r="B25" s="1091" t="s">
        <v>415</v>
      </c>
      <c r="C25" s="1092"/>
      <c r="D25" s="1092"/>
      <c r="E25" s="1092"/>
      <c r="F25" s="114"/>
    </row>
    <row r="26" spans="1:6" s="8" customFormat="1" ht="19.5" customHeight="1">
      <c r="A26" s="78"/>
      <c r="B26" s="1090" t="s">
        <v>190</v>
      </c>
      <c r="C26" s="1090"/>
      <c r="D26" s="1090"/>
      <c r="E26" s="1090"/>
      <c r="F26" s="79">
        <f>F10+F14+F17+F20+F21+F22+F23</f>
        <v>2776065</v>
      </c>
    </row>
    <row r="27" spans="1:6" s="8" customFormat="1" ht="19.5" customHeight="1">
      <c r="A27" s="370"/>
      <c r="B27" s="1095" t="s">
        <v>66</v>
      </c>
      <c r="C27" s="1095"/>
      <c r="D27" s="1095"/>
      <c r="E27" s="1095"/>
      <c r="F27" s="51">
        <f>F28</f>
        <v>85000</v>
      </c>
    </row>
    <row r="28" spans="1:6" ht="18" customHeight="1">
      <c r="A28" s="568" t="s">
        <v>60</v>
      </c>
      <c r="B28" s="1096" t="s">
        <v>567</v>
      </c>
      <c r="C28" s="1097"/>
      <c r="D28" s="1097"/>
      <c r="E28" s="1097"/>
      <c r="F28" s="330">
        <f>F31</f>
        <v>85000</v>
      </c>
    </row>
    <row r="29" spans="1:6" ht="15.75" customHeight="1">
      <c r="A29" s="569"/>
      <c r="B29" s="570" t="s">
        <v>46</v>
      </c>
      <c r="C29" s="571"/>
      <c r="D29" s="571"/>
      <c r="E29" s="571"/>
      <c r="F29" s="136"/>
    </row>
    <row r="30" spans="1:6" ht="30" customHeight="1">
      <c r="A30" s="557" t="s">
        <v>311</v>
      </c>
      <c r="B30" s="1078" t="s">
        <v>406</v>
      </c>
      <c r="C30" s="1079"/>
      <c r="D30" s="1079"/>
      <c r="E30" s="1079"/>
      <c r="F30" s="52"/>
    </row>
    <row r="31" spans="1:6" ht="21.75" customHeight="1">
      <c r="A31" s="557" t="s">
        <v>312</v>
      </c>
      <c r="B31" s="1082" t="s">
        <v>568</v>
      </c>
      <c r="C31" s="1083"/>
      <c r="D31" s="1083"/>
      <c r="E31" s="1083"/>
      <c r="F31" s="136">
        <v>85000</v>
      </c>
    </row>
    <row r="32" spans="1:6" ht="15.75" customHeight="1">
      <c r="A32" s="569" t="s">
        <v>61</v>
      </c>
      <c r="B32" s="1076" t="s">
        <v>569</v>
      </c>
      <c r="C32" s="1077"/>
      <c r="D32" s="1077"/>
      <c r="E32" s="1077"/>
      <c r="F32" s="52"/>
    </row>
    <row r="33" spans="1:6" ht="15.75" customHeight="1">
      <c r="A33" s="569"/>
      <c r="B33" s="564" t="s">
        <v>46</v>
      </c>
      <c r="C33" s="565"/>
      <c r="D33" s="565"/>
      <c r="E33" s="565"/>
      <c r="F33" s="52"/>
    </row>
    <row r="34" spans="1:6" ht="32.25" customHeight="1">
      <c r="A34" s="557" t="s">
        <v>407</v>
      </c>
      <c r="B34" s="1078" t="s">
        <v>409</v>
      </c>
      <c r="C34" s="1079"/>
      <c r="D34" s="1079"/>
      <c r="E34" s="1079"/>
      <c r="F34" s="52"/>
    </row>
    <row r="35" spans="1:6" ht="16.5" customHeight="1">
      <c r="A35" s="569" t="s">
        <v>62</v>
      </c>
      <c r="B35" s="1098" t="s">
        <v>570</v>
      </c>
      <c r="C35" s="1099"/>
      <c r="D35" s="1099"/>
      <c r="E35" s="1099"/>
      <c r="F35" s="52"/>
    </row>
    <row r="36" spans="1:6" ht="17.25" customHeight="1">
      <c r="A36" s="569"/>
      <c r="B36" s="564" t="s">
        <v>46</v>
      </c>
      <c r="C36" s="565"/>
      <c r="D36" s="565"/>
      <c r="E36" s="565"/>
      <c r="F36" s="52"/>
    </row>
    <row r="37" spans="1:6" ht="30" customHeight="1">
      <c r="A37" s="557" t="s">
        <v>408</v>
      </c>
      <c r="B37" s="1082" t="s">
        <v>409</v>
      </c>
      <c r="C37" s="1083"/>
      <c r="D37" s="1083"/>
      <c r="E37" s="1083"/>
      <c r="F37" s="52"/>
    </row>
    <row r="38" spans="1:6" ht="19.5" customHeight="1">
      <c r="A38" s="569" t="s">
        <v>63</v>
      </c>
      <c r="B38" s="1098" t="s">
        <v>571</v>
      </c>
      <c r="C38" s="1099"/>
      <c r="D38" s="1099"/>
      <c r="E38" s="1099"/>
      <c r="F38" s="52"/>
    </row>
    <row r="39" spans="1:6" ht="19.5" customHeight="1">
      <c r="A39" s="569" t="s">
        <v>64</v>
      </c>
      <c r="B39" s="1086" t="s">
        <v>572</v>
      </c>
      <c r="C39" s="1087"/>
      <c r="D39" s="1087"/>
      <c r="E39" s="1087"/>
      <c r="F39" s="52"/>
    </row>
    <row r="40" spans="1:6" ht="19.5" customHeight="1">
      <c r="A40" s="572" t="s">
        <v>65</v>
      </c>
      <c r="B40" s="1093" t="s">
        <v>573</v>
      </c>
      <c r="C40" s="1094"/>
      <c r="D40" s="1094"/>
      <c r="E40" s="1094"/>
      <c r="F40" s="53"/>
    </row>
    <row r="41" spans="1:6" s="8" customFormat="1" ht="19.5" customHeight="1">
      <c r="A41" s="78"/>
      <c r="B41" s="1090" t="s">
        <v>191</v>
      </c>
      <c r="C41" s="1090"/>
      <c r="D41" s="1090"/>
      <c r="E41" s="1090"/>
      <c r="F41" s="79">
        <f>F28+F32+F38+F40</f>
        <v>85000</v>
      </c>
    </row>
    <row r="43" ht="15.75">
      <c r="F43" s="4"/>
    </row>
    <row r="44" ht="15.75">
      <c r="F44" s="4"/>
    </row>
    <row r="47" ht="18.75">
      <c r="A47" s="19"/>
    </row>
    <row r="48" ht="18.75">
      <c r="A48" s="19"/>
    </row>
  </sheetData>
  <mergeCells count="29">
    <mergeCell ref="B41:E41"/>
    <mergeCell ref="B40:E40"/>
    <mergeCell ref="B27:E27"/>
    <mergeCell ref="B28:E28"/>
    <mergeCell ref="B38:E38"/>
    <mergeCell ref="B32:E32"/>
    <mergeCell ref="B31:E31"/>
    <mergeCell ref="B34:E34"/>
    <mergeCell ref="B35:E35"/>
    <mergeCell ref="B37:E37"/>
    <mergeCell ref="B39:E39"/>
    <mergeCell ref="B19:E19"/>
    <mergeCell ref="B24:E24"/>
    <mergeCell ref="B20:E20"/>
    <mergeCell ref="B21:E21"/>
    <mergeCell ref="B26:E26"/>
    <mergeCell ref="B22:E22"/>
    <mergeCell ref="B23:E23"/>
    <mergeCell ref="B25:E25"/>
    <mergeCell ref="B30:E30"/>
    <mergeCell ref="B14:E14"/>
    <mergeCell ref="B16:E16"/>
    <mergeCell ref="B17:E17"/>
    <mergeCell ref="F2:H2"/>
    <mergeCell ref="B7:F7"/>
    <mergeCell ref="B12:E12"/>
    <mergeCell ref="B13:E13"/>
    <mergeCell ref="B9:E9"/>
    <mergeCell ref="B10:E10"/>
  </mergeCells>
  <printOptions/>
  <pageMargins left="0.7086614173228347" right="0.3937007874015748" top="0.2362204724409449" bottom="0.3937007874015748" header="0.393700787401574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4"/>
  <sheetViews>
    <sheetView zoomScale="75" zoomScaleNormal="75" workbookViewId="0" topLeftCell="A1">
      <selection activeCell="N14" sqref="N14"/>
    </sheetView>
  </sheetViews>
  <sheetFormatPr defaultColWidth="9.00390625" defaultRowHeight="12.75"/>
  <cols>
    <col min="1" max="1" width="3.75390625" style="919" customWidth="1"/>
    <col min="2" max="2" width="24.625" style="919" customWidth="1"/>
    <col min="3" max="9" width="8.75390625" style="919" customWidth="1"/>
    <col min="10" max="10" width="8.75390625" style="920" customWidth="1"/>
    <col min="11" max="15" width="8.75390625" style="919" customWidth="1"/>
    <col min="16" max="16384" width="11.75390625" style="919" customWidth="1"/>
  </cols>
  <sheetData>
    <row r="1" spans="1:15" ht="15.75" customHeight="1">
      <c r="A1" s="918"/>
      <c r="K1" s="921"/>
      <c r="L1" s="1100" t="s">
        <v>592</v>
      </c>
      <c r="M1" s="1100"/>
      <c r="N1" s="1100"/>
      <c r="O1" s="1100"/>
    </row>
    <row r="2" spans="1:15" ht="15.75" customHeight="1">
      <c r="A2" s="918"/>
      <c r="K2" s="921"/>
      <c r="L2" s="1100" t="s">
        <v>673</v>
      </c>
      <c r="M2" s="1100"/>
      <c r="N2" s="1100"/>
      <c r="O2" s="1100"/>
    </row>
    <row r="3" spans="1:15" ht="15.75" customHeight="1">
      <c r="A3" s="918"/>
      <c r="K3" s="921"/>
      <c r="L3" s="1100" t="s">
        <v>292</v>
      </c>
      <c r="M3" s="1100"/>
      <c r="N3" s="1100"/>
      <c r="O3" s="1100"/>
    </row>
    <row r="4" spans="1:15" ht="15.75" customHeight="1">
      <c r="A4" s="918"/>
      <c r="K4" s="921"/>
      <c r="L4" s="1100" t="s">
        <v>590</v>
      </c>
      <c r="M4" s="1100"/>
      <c r="N4" s="1100"/>
      <c r="O4" s="1100"/>
    </row>
    <row r="5" spans="1:15" ht="15.75">
      <c r="A5" s="918"/>
      <c r="K5" s="921"/>
      <c r="M5" s="922"/>
      <c r="N5" s="922"/>
      <c r="O5" s="922"/>
    </row>
    <row r="6" spans="1:15" ht="22.5" customHeight="1">
      <c r="A6" s="971"/>
      <c r="B6" s="971"/>
      <c r="C6" s="971"/>
      <c r="D6" s="1108" t="s">
        <v>593</v>
      </c>
      <c r="E6" s="1108"/>
      <c r="F6" s="1108"/>
      <c r="G6" s="1108"/>
      <c r="H6" s="1108"/>
      <c r="I6" s="1108"/>
      <c r="J6" s="1108"/>
      <c r="K6" s="1108"/>
      <c r="L6" s="971"/>
      <c r="N6" s="1103"/>
      <c r="O6" s="1103"/>
    </row>
    <row r="7" spans="1:15" ht="13.5" customHeight="1">
      <c r="A7" s="971"/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  <c r="N7" s="1103" t="s">
        <v>594</v>
      </c>
      <c r="O7" s="1103"/>
    </row>
    <row r="8" spans="1:15" s="923" customFormat="1" ht="28.5" customHeight="1">
      <c r="A8" s="1104" t="s">
        <v>93</v>
      </c>
      <c r="B8" s="1105" t="s">
        <v>595</v>
      </c>
      <c r="C8" s="1105" t="s">
        <v>596</v>
      </c>
      <c r="D8" s="1106"/>
      <c r="E8" s="1107" t="s">
        <v>597</v>
      </c>
      <c r="F8" s="1107"/>
      <c r="G8" s="1107"/>
      <c r="H8" s="1107"/>
      <c r="I8" s="1107"/>
      <c r="J8" s="1107"/>
      <c r="K8" s="1107"/>
      <c r="L8" s="1107"/>
      <c r="M8" s="1107"/>
      <c r="N8" s="1107"/>
      <c r="O8" s="1107"/>
    </row>
    <row r="9" spans="1:15" s="923" customFormat="1" ht="28.5" customHeight="1">
      <c r="A9" s="1104"/>
      <c r="B9" s="1105"/>
      <c r="C9" s="972" t="s">
        <v>654</v>
      </c>
      <c r="D9" s="972" t="s">
        <v>655</v>
      </c>
      <c r="E9" s="973" t="s">
        <v>656</v>
      </c>
      <c r="F9" s="973" t="s">
        <v>657</v>
      </c>
      <c r="G9" s="973" t="s">
        <v>658</v>
      </c>
      <c r="H9" s="974" t="s">
        <v>659</v>
      </c>
      <c r="I9" s="973" t="s">
        <v>660</v>
      </c>
      <c r="J9" s="975" t="s">
        <v>661</v>
      </c>
      <c r="K9" s="976" t="s">
        <v>662</v>
      </c>
      <c r="L9" s="976" t="s">
        <v>663</v>
      </c>
      <c r="M9" s="976" t="s">
        <v>664</v>
      </c>
      <c r="N9" s="976" t="s">
        <v>665</v>
      </c>
      <c r="O9" s="976" t="s">
        <v>666</v>
      </c>
    </row>
    <row r="10" spans="1:15" s="981" customFormat="1" ht="10.5" customHeight="1">
      <c r="A10" s="977">
        <v>1</v>
      </c>
      <c r="B10" s="977">
        <v>2</v>
      </c>
      <c r="C10" s="977">
        <v>3</v>
      </c>
      <c r="D10" s="977">
        <v>4</v>
      </c>
      <c r="E10" s="977">
        <v>5</v>
      </c>
      <c r="F10" s="977">
        <v>6</v>
      </c>
      <c r="G10" s="977">
        <v>7</v>
      </c>
      <c r="H10" s="978">
        <v>8</v>
      </c>
      <c r="I10" s="977">
        <v>9</v>
      </c>
      <c r="J10" s="979">
        <v>10</v>
      </c>
      <c r="K10" s="980">
        <v>11</v>
      </c>
      <c r="L10" s="980">
        <v>12</v>
      </c>
      <c r="M10" s="980">
        <v>13</v>
      </c>
      <c r="N10" s="980">
        <v>14</v>
      </c>
      <c r="O10" s="980">
        <v>15</v>
      </c>
    </row>
    <row r="11" spans="1:27" ht="26.25" customHeight="1">
      <c r="A11" s="925">
        <v>1</v>
      </c>
      <c r="B11" s="926" t="s">
        <v>598</v>
      </c>
      <c r="C11" s="927">
        <f aca="true" t="shared" si="0" ref="C11:O11">SUM(C13:C16)</f>
        <v>47232</v>
      </c>
      <c r="D11" s="927">
        <f t="shared" si="0"/>
        <v>53868</v>
      </c>
      <c r="E11" s="927">
        <f t="shared" si="0"/>
        <v>59067</v>
      </c>
      <c r="F11" s="927">
        <f t="shared" si="0"/>
        <v>50422</v>
      </c>
      <c r="G11" s="927">
        <f t="shared" si="0"/>
        <v>47800</v>
      </c>
      <c r="H11" s="927">
        <f t="shared" si="0"/>
        <v>47800</v>
      </c>
      <c r="I11" s="927">
        <f t="shared" si="0"/>
        <v>47800</v>
      </c>
      <c r="J11" s="953">
        <f t="shared" si="0"/>
        <v>47800</v>
      </c>
      <c r="K11" s="961">
        <f t="shared" si="0"/>
        <v>47800</v>
      </c>
      <c r="L11" s="961">
        <f t="shared" si="0"/>
        <v>47800</v>
      </c>
      <c r="M11" s="961">
        <f t="shared" si="0"/>
        <v>47800</v>
      </c>
      <c r="N11" s="961">
        <f t="shared" si="0"/>
        <v>47800</v>
      </c>
      <c r="O11" s="961">
        <f t="shared" si="0"/>
        <v>47800</v>
      </c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</row>
    <row r="12" spans="1:27" ht="15" customHeight="1">
      <c r="A12" s="925"/>
      <c r="B12" s="929" t="s">
        <v>599</v>
      </c>
      <c r="C12" s="930"/>
      <c r="D12" s="930"/>
      <c r="E12" s="930"/>
      <c r="F12" s="930"/>
      <c r="G12" s="930"/>
      <c r="H12" s="930"/>
      <c r="I12" s="930"/>
      <c r="J12" s="954"/>
      <c r="K12" s="962"/>
      <c r="L12" s="962"/>
      <c r="M12" s="962"/>
      <c r="N12" s="962"/>
      <c r="O12" s="962"/>
      <c r="P12" s="928"/>
      <c r="Q12" s="928"/>
      <c r="R12" s="928"/>
      <c r="S12" s="928"/>
      <c r="T12" s="928"/>
      <c r="U12" s="928"/>
      <c r="V12" s="928"/>
      <c r="W12" s="928"/>
      <c r="X12" s="928"/>
      <c r="Y12" s="928"/>
      <c r="Z12" s="928"/>
      <c r="AA12" s="928"/>
    </row>
    <row r="13" spans="1:27" ht="27" customHeight="1">
      <c r="A13" s="925">
        <v>2</v>
      </c>
      <c r="B13" s="929" t="s">
        <v>600</v>
      </c>
      <c r="C13" s="930">
        <v>8372</v>
      </c>
      <c r="D13" s="930">
        <v>10375</v>
      </c>
      <c r="E13" s="930">
        <v>11120</v>
      </c>
      <c r="F13" s="930">
        <v>8000</v>
      </c>
      <c r="G13" s="930">
        <v>8000</v>
      </c>
      <c r="H13" s="930">
        <v>8000</v>
      </c>
      <c r="I13" s="930">
        <v>8000</v>
      </c>
      <c r="J13" s="954">
        <v>8000</v>
      </c>
      <c r="K13" s="962">
        <v>8000</v>
      </c>
      <c r="L13" s="962">
        <v>8000</v>
      </c>
      <c r="M13" s="962">
        <v>8000</v>
      </c>
      <c r="N13" s="962">
        <v>8000</v>
      </c>
      <c r="O13" s="962">
        <v>8000</v>
      </c>
      <c r="P13" s="928"/>
      <c r="Q13" s="928"/>
      <c r="R13" s="928"/>
      <c r="S13" s="928"/>
      <c r="T13" s="928"/>
      <c r="U13" s="928"/>
      <c r="V13" s="928"/>
      <c r="W13" s="928"/>
      <c r="X13" s="928"/>
      <c r="Y13" s="928"/>
      <c r="Z13" s="928"/>
      <c r="AA13" s="928"/>
    </row>
    <row r="14" spans="1:27" ht="25.5" customHeight="1">
      <c r="A14" s="925">
        <v>3</v>
      </c>
      <c r="B14" s="929" t="s">
        <v>343</v>
      </c>
      <c r="C14" s="930">
        <v>29511</v>
      </c>
      <c r="D14" s="930">
        <v>33051</v>
      </c>
      <c r="E14" s="930">
        <v>32364</v>
      </c>
      <c r="F14" s="930">
        <v>32000</v>
      </c>
      <c r="G14" s="930">
        <v>32000</v>
      </c>
      <c r="H14" s="930">
        <v>32000</v>
      </c>
      <c r="I14" s="930">
        <v>32000</v>
      </c>
      <c r="J14" s="954">
        <v>32000</v>
      </c>
      <c r="K14" s="962">
        <v>32000</v>
      </c>
      <c r="L14" s="962">
        <v>32000</v>
      </c>
      <c r="M14" s="962">
        <v>32000</v>
      </c>
      <c r="N14" s="962">
        <v>32000</v>
      </c>
      <c r="O14" s="962">
        <v>32000</v>
      </c>
      <c r="P14" s="928"/>
      <c r="Q14" s="928"/>
      <c r="R14" s="928"/>
      <c r="S14" s="928"/>
      <c r="T14" s="928"/>
      <c r="U14" s="928"/>
      <c r="V14" s="928"/>
      <c r="W14" s="928"/>
      <c r="X14" s="928"/>
      <c r="Y14" s="928"/>
      <c r="Z14" s="928"/>
      <c r="AA14" s="928"/>
    </row>
    <row r="15" spans="1:27" ht="27.75" customHeight="1">
      <c r="A15" s="925">
        <v>4</v>
      </c>
      <c r="B15" s="929" t="s">
        <v>601</v>
      </c>
      <c r="C15" s="930">
        <v>9224</v>
      </c>
      <c r="D15" s="930">
        <v>8672</v>
      </c>
      <c r="E15" s="930">
        <v>11261</v>
      </c>
      <c r="F15" s="930">
        <v>7800</v>
      </c>
      <c r="G15" s="930">
        <v>7800</v>
      </c>
      <c r="H15" s="930">
        <v>7800</v>
      </c>
      <c r="I15" s="930">
        <v>7800</v>
      </c>
      <c r="J15" s="954">
        <v>7800</v>
      </c>
      <c r="K15" s="962">
        <v>7800</v>
      </c>
      <c r="L15" s="962">
        <v>7800</v>
      </c>
      <c r="M15" s="962">
        <v>7800</v>
      </c>
      <c r="N15" s="962">
        <v>7800</v>
      </c>
      <c r="O15" s="962">
        <v>7800</v>
      </c>
      <c r="P15" s="928"/>
      <c r="Q15" s="928"/>
      <c r="R15" s="928"/>
      <c r="S15" s="928"/>
      <c r="T15" s="928"/>
      <c r="U15" s="928"/>
      <c r="V15" s="928"/>
      <c r="W15" s="928"/>
      <c r="X15" s="928"/>
      <c r="Y15" s="928"/>
      <c r="Z15" s="928"/>
      <c r="AA15" s="928"/>
    </row>
    <row r="16" spans="1:27" ht="27.75" customHeight="1">
      <c r="A16" s="925">
        <v>5</v>
      </c>
      <c r="B16" s="929" t="s">
        <v>602</v>
      </c>
      <c r="C16" s="930">
        <v>125</v>
      </c>
      <c r="D16" s="930">
        <v>1770</v>
      </c>
      <c r="E16" s="930">
        <v>4322</v>
      </c>
      <c r="F16" s="930">
        <v>2622</v>
      </c>
      <c r="G16" s="930">
        <v>0</v>
      </c>
      <c r="H16" s="930">
        <v>0</v>
      </c>
      <c r="I16" s="930">
        <v>0</v>
      </c>
      <c r="J16" s="954">
        <v>0</v>
      </c>
      <c r="K16" s="962">
        <v>0</v>
      </c>
      <c r="L16" s="962">
        <v>0</v>
      </c>
      <c r="M16" s="962">
        <v>0</v>
      </c>
      <c r="N16" s="962">
        <v>0</v>
      </c>
      <c r="O16" s="962">
        <v>0</v>
      </c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</row>
    <row r="17" spans="1:27" ht="25.5" customHeight="1">
      <c r="A17" s="925">
        <v>6</v>
      </c>
      <c r="B17" s="926" t="s">
        <v>603</v>
      </c>
      <c r="C17" s="927">
        <f aca="true" t="shared" si="1" ref="C17:O17">SUM(C19:C20)</f>
        <v>47750</v>
      </c>
      <c r="D17" s="927">
        <f t="shared" si="1"/>
        <v>52396</v>
      </c>
      <c r="E17" s="927">
        <f t="shared" si="1"/>
        <v>61758</v>
      </c>
      <c r="F17" s="927">
        <f t="shared" si="1"/>
        <v>50260</v>
      </c>
      <c r="G17" s="927">
        <f t="shared" si="1"/>
        <v>47638</v>
      </c>
      <c r="H17" s="927">
        <f t="shared" si="1"/>
        <v>47638</v>
      </c>
      <c r="I17" s="927">
        <f t="shared" si="1"/>
        <v>47638</v>
      </c>
      <c r="J17" s="955">
        <f t="shared" si="1"/>
        <v>47637</v>
      </c>
      <c r="K17" s="961">
        <f t="shared" si="1"/>
        <v>47637</v>
      </c>
      <c r="L17" s="961">
        <f t="shared" si="1"/>
        <v>47637</v>
      </c>
      <c r="M17" s="961">
        <f t="shared" si="1"/>
        <v>47722</v>
      </c>
      <c r="N17" s="961">
        <f t="shared" si="1"/>
        <v>47800</v>
      </c>
      <c r="O17" s="961">
        <f t="shared" si="1"/>
        <v>47800</v>
      </c>
      <c r="P17" s="931"/>
      <c r="Q17" s="931"/>
      <c r="R17" s="931"/>
      <c r="S17" s="931"/>
      <c r="T17" s="931"/>
      <c r="U17" s="931"/>
      <c r="V17" s="931"/>
      <c r="W17" s="931"/>
      <c r="X17" s="931"/>
      <c r="Y17" s="931"/>
      <c r="Z17" s="928"/>
      <c r="AA17" s="928"/>
    </row>
    <row r="18" spans="1:27" ht="14.25" customHeight="1">
      <c r="A18" s="925"/>
      <c r="B18" s="929" t="s">
        <v>599</v>
      </c>
      <c r="C18" s="930"/>
      <c r="D18" s="930"/>
      <c r="E18" s="930"/>
      <c r="F18" s="930"/>
      <c r="G18" s="930"/>
      <c r="H18" s="930"/>
      <c r="I18" s="930"/>
      <c r="J18" s="956"/>
      <c r="K18" s="962"/>
      <c r="L18" s="962"/>
      <c r="M18" s="962"/>
      <c r="N18" s="962"/>
      <c r="O18" s="962"/>
      <c r="P18" s="928"/>
      <c r="Q18" s="928"/>
      <c r="R18" s="928"/>
      <c r="S18" s="928"/>
      <c r="T18" s="928"/>
      <c r="U18" s="928"/>
      <c r="V18" s="928"/>
      <c r="W18" s="928"/>
      <c r="X18" s="928"/>
      <c r="Y18" s="928"/>
      <c r="Z18" s="928"/>
      <c r="AA18" s="928"/>
    </row>
    <row r="19" spans="1:27" ht="24.75" customHeight="1">
      <c r="A19" s="925">
        <v>7</v>
      </c>
      <c r="B19" s="929" t="s">
        <v>604</v>
      </c>
      <c r="C19" s="930">
        <v>43703</v>
      </c>
      <c r="D19" s="930">
        <v>48574</v>
      </c>
      <c r="E19" s="930">
        <v>49809</v>
      </c>
      <c r="F19" s="930">
        <v>45243</v>
      </c>
      <c r="G19" s="930">
        <v>47000</v>
      </c>
      <c r="H19" s="930">
        <v>45860</v>
      </c>
      <c r="I19" s="930">
        <v>45638</v>
      </c>
      <c r="J19" s="956">
        <v>45637</v>
      </c>
      <c r="K19" s="962">
        <v>46637</v>
      </c>
      <c r="L19" s="962">
        <v>46637</v>
      </c>
      <c r="M19" s="962">
        <v>47004</v>
      </c>
      <c r="N19" s="962">
        <v>47000</v>
      </c>
      <c r="O19" s="962">
        <v>46800</v>
      </c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</row>
    <row r="20" spans="1:27" ht="24.75" customHeight="1">
      <c r="A20" s="925">
        <v>8</v>
      </c>
      <c r="B20" s="929" t="s">
        <v>605</v>
      </c>
      <c r="C20" s="930">
        <v>4047</v>
      </c>
      <c r="D20" s="930">
        <v>3822</v>
      </c>
      <c r="E20" s="930">
        <v>11949</v>
      </c>
      <c r="F20" s="930">
        <v>5017</v>
      </c>
      <c r="G20" s="930">
        <v>638</v>
      </c>
      <c r="H20" s="930">
        <v>1778</v>
      </c>
      <c r="I20" s="930">
        <v>2000</v>
      </c>
      <c r="J20" s="956">
        <v>2000</v>
      </c>
      <c r="K20" s="962">
        <v>1000</v>
      </c>
      <c r="L20" s="962">
        <v>1000</v>
      </c>
      <c r="M20" s="962">
        <v>718</v>
      </c>
      <c r="N20" s="962">
        <v>800</v>
      </c>
      <c r="O20" s="962">
        <v>1000</v>
      </c>
      <c r="P20" s="928"/>
      <c r="Q20" s="928"/>
      <c r="R20" s="928"/>
      <c r="S20" s="928"/>
      <c r="T20" s="928"/>
      <c r="U20" s="928"/>
      <c r="V20" s="928"/>
      <c r="W20" s="928"/>
      <c r="X20" s="928"/>
      <c r="Y20" s="928"/>
      <c r="Z20" s="928"/>
      <c r="AA20" s="928"/>
    </row>
    <row r="21" spans="1:27" ht="29.25" customHeight="1">
      <c r="A21" s="925">
        <v>9</v>
      </c>
      <c r="B21" s="926" t="s">
        <v>606</v>
      </c>
      <c r="C21" s="927">
        <f aca="true" t="shared" si="2" ref="C21:O21">SUM(C11-C17)</f>
        <v>-518</v>
      </c>
      <c r="D21" s="927">
        <f t="shared" si="2"/>
        <v>1472</v>
      </c>
      <c r="E21" s="927">
        <f t="shared" si="2"/>
        <v>-2691</v>
      </c>
      <c r="F21" s="927">
        <f t="shared" si="2"/>
        <v>162</v>
      </c>
      <c r="G21" s="927">
        <f t="shared" si="2"/>
        <v>162</v>
      </c>
      <c r="H21" s="927">
        <f t="shared" si="2"/>
        <v>162</v>
      </c>
      <c r="I21" s="927">
        <f t="shared" si="2"/>
        <v>162</v>
      </c>
      <c r="J21" s="955">
        <f t="shared" si="2"/>
        <v>163</v>
      </c>
      <c r="K21" s="961">
        <f t="shared" si="2"/>
        <v>163</v>
      </c>
      <c r="L21" s="961">
        <f t="shared" si="2"/>
        <v>163</v>
      </c>
      <c r="M21" s="961">
        <f t="shared" si="2"/>
        <v>78</v>
      </c>
      <c r="N21" s="961">
        <f t="shared" si="2"/>
        <v>0</v>
      </c>
      <c r="O21" s="961">
        <f t="shared" si="2"/>
        <v>0</v>
      </c>
      <c r="P21" s="931"/>
      <c r="Q21" s="931"/>
      <c r="R21" s="931"/>
      <c r="S21" s="931"/>
      <c r="T21" s="928"/>
      <c r="U21" s="928"/>
      <c r="V21" s="928"/>
      <c r="W21" s="928"/>
      <c r="X21" s="928"/>
      <c r="Y21" s="928"/>
      <c r="Z21" s="928"/>
      <c r="AA21" s="928"/>
    </row>
    <row r="22" spans="1:27" ht="27" customHeight="1">
      <c r="A22" s="925">
        <v>10</v>
      </c>
      <c r="B22" s="926" t="s">
        <v>607</v>
      </c>
      <c r="C22" s="927">
        <v>2030</v>
      </c>
      <c r="D22" s="927">
        <v>-11</v>
      </c>
      <c r="E22" s="927">
        <v>-2691</v>
      </c>
      <c r="F22" s="927">
        <v>-2438</v>
      </c>
      <c r="G22" s="927">
        <v>-162</v>
      </c>
      <c r="H22" s="927">
        <v>-162</v>
      </c>
      <c r="I22" s="927">
        <v>-162</v>
      </c>
      <c r="J22" s="955">
        <v>-163</v>
      </c>
      <c r="K22" s="961">
        <v>-163</v>
      </c>
      <c r="L22" s="961">
        <v>-163</v>
      </c>
      <c r="M22" s="961">
        <v>-78</v>
      </c>
      <c r="N22" s="961">
        <v>0</v>
      </c>
      <c r="O22" s="961">
        <v>0</v>
      </c>
      <c r="P22" s="931"/>
      <c r="Q22" s="931"/>
      <c r="R22" s="931"/>
      <c r="S22" s="931"/>
      <c r="T22" s="931"/>
      <c r="U22" s="931"/>
      <c r="V22" s="931"/>
      <c r="W22" s="931"/>
      <c r="X22" s="931"/>
      <c r="Y22" s="931"/>
      <c r="Z22" s="928"/>
      <c r="AA22" s="928"/>
    </row>
    <row r="23" spans="1:25" ht="10.5" customHeight="1">
      <c r="A23" s="924">
        <v>1</v>
      </c>
      <c r="B23" s="924">
        <v>2</v>
      </c>
      <c r="C23" s="932">
        <v>3</v>
      </c>
      <c r="D23" s="932">
        <v>4</v>
      </c>
      <c r="E23" s="932">
        <v>5</v>
      </c>
      <c r="F23" s="932">
        <v>6</v>
      </c>
      <c r="G23" s="932">
        <v>7</v>
      </c>
      <c r="H23" s="932">
        <v>8</v>
      </c>
      <c r="I23" s="932">
        <v>9</v>
      </c>
      <c r="J23" s="957">
        <v>10</v>
      </c>
      <c r="K23" s="963" t="s">
        <v>608</v>
      </c>
      <c r="L23" s="963" t="s">
        <v>609</v>
      </c>
      <c r="M23" s="963" t="s">
        <v>610</v>
      </c>
      <c r="N23" s="963" t="s">
        <v>611</v>
      </c>
      <c r="O23" s="963" t="s">
        <v>612</v>
      </c>
      <c r="P23" s="933"/>
      <c r="Q23" s="933"/>
      <c r="R23" s="933"/>
      <c r="S23" s="933"/>
      <c r="T23" s="933"/>
      <c r="U23" s="933"/>
      <c r="V23" s="933"/>
      <c r="W23" s="933"/>
      <c r="X23" s="933"/>
      <c r="Y23" s="933"/>
    </row>
    <row r="24" spans="1:25" ht="22.5" customHeight="1">
      <c r="A24" s="988">
        <v>11</v>
      </c>
      <c r="B24" s="926" t="s">
        <v>613</v>
      </c>
      <c r="C24" s="927">
        <v>2357</v>
      </c>
      <c r="D24" s="927">
        <v>837</v>
      </c>
      <c r="E24" s="927">
        <v>2776</v>
      </c>
      <c r="F24" s="934" t="s">
        <v>235</v>
      </c>
      <c r="G24" s="934" t="s">
        <v>235</v>
      </c>
      <c r="H24" s="934" t="s">
        <v>235</v>
      </c>
      <c r="I24" s="934" t="s">
        <v>235</v>
      </c>
      <c r="J24" s="958" t="s">
        <v>235</v>
      </c>
      <c r="K24" s="964" t="s">
        <v>235</v>
      </c>
      <c r="L24" s="964" t="s">
        <v>235</v>
      </c>
      <c r="M24" s="964" t="s">
        <v>235</v>
      </c>
      <c r="N24" s="964" t="s">
        <v>235</v>
      </c>
      <c r="O24" s="964" t="s">
        <v>235</v>
      </c>
      <c r="P24" s="935"/>
      <c r="Q24" s="935"/>
      <c r="R24" s="935"/>
      <c r="S24" s="935"/>
      <c r="T24" s="935"/>
      <c r="U24" s="935"/>
      <c r="V24" s="935"/>
      <c r="W24" s="936"/>
      <c r="X24" s="936"/>
      <c r="Y24" s="936"/>
    </row>
    <row r="25" spans="1:25" ht="15.75" customHeight="1">
      <c r="A25" s="989"/>
      <c r="B25" s="929" t="s">
        <v>599</v>
      </c>
      <c r="C25" s="930"/>
      <c r="D25" s="930"/>
      <c r="E25" s="930"/>
      <c r="F25" s="937"/>
      <c r="G25" s="937"/>
      <c r="H25" s="937"/>
      <c r="I25" s="937"/>
      <c r="J25" s="959"/>
      <c r="K25" s="965"/>
      <c r="L25" s="965"/>
      <c r="M25" s="965"/>
      <c r="N25" s="965"/>
      <c r="O25" s="965"/>
      <c r="P25" s="938"/>
      <c r="Q25" s="938"/>
      <c r="R25" s="938"/>
      <c r="S25" s="938"/>
      <c r="T25" s="938"/>
      <c r="U25" s="938"/>
      <c r="V25" s="938"/>
      <c r="W25" s="938"/>
      <c r="X25" s="938"/>
      <c r="Y25" s="938"/>
    </row>
    <row r="26" spans="1:25" ht="24.75" customHeight="1">
      <c r="A26" s="988">
        <v>12</v>
      </c>
      <c r="B26" s="929" t="s">
        <v>614</v>
      </c>
      <c r="C26" s="930">
        <v>1930</v>
      </c>
      <c r="D26" s="939" t="s">
        <v>235</v>
      </c>
      <c r="E26" s="930">
        <v>2276</v>
      </c>
      <c r="F26" s="940" t="s">
        <v>235</v>
      </c>
      <c r="G26" s="940" t="s">
        <v>235</v>
      </c>
      <c r="H26" s="940" t="s">
        <v>235</v>
      </c>
      <c r="I26" s="940" t="s">
        <v>235</v>
      </c>
      <c r="J26" s="960" t="s">
        <v>235</v>
      </c>
      <c r="K26" s="966" t="s">
        <v>235</v>
      </c>
      <c r="L26" s="966" t="s">
        <v>235</v>
      </c>
      <c r="M26" s="966" t="s">
        <v>235</v>
      </c>
      <c r="N26" s="966" t="s">
        <v>235</v>
      </c>
      <c r="O26" s="966" t="s">
        <v>235</v>
      </c>
      <c r="P26" s="941"/>
      <c r="Q26" s="941"/>
      <c r="R26" s="941"/>
      <c r="S26" s="941"/>
      <c r="T26" s="941"/>
      <c r="U26" s="938"/>
      <c r="V26" s="938"/>
      <c r="W26" s="938"/>
      <c r="X26" s="938"/>
      <c r="Y26" s="938"/>
    </row>
    <row r="27" spans="1:15" ht="15" customHeight="1">
      <c r="A27" s="989"/>
      <c r="B27" s="929" t="s">
        <v>615</v>
      </c>
      <c r="C27" s="930"/>
      <c r="D27" s="930"/>
      <c r="E27" s="930"/>
      <c r="F27" s="937"/>
      <c r="G27" s="937"/>
      <c r="H27" s="937"/>
      <c r="I27" s="937"/>
      <c r="J27" s="959"/>
      <c r="K27" s="965"/>
      <c r="L27" s="965"/>
      <c r="M27" s="965"/>
      <c r="N27" s="965"/>
      <c r="O27" s="965"/>
    </row>
    <row r="28" spans="1:24" s="923" customFormat="1" ht="12.75" customHeight="1" hidden="1">
      <c r="A28" s="942"/>
      <c r="B28" s="942"/>
      <c r="C28" s="943"/>
      <c r="D28" s="943"/>
      <c r="E28" s="943"/>
      <c r="F28" s="942"/>
      <c r="G28" s="942"/>
      <c r="H28" s="942"/>
      <c r="I28" s="942"/>
      <c r="J28" s="942"/>
      <c r="K28" s="985"/>
      <c r="L28" s="985"/>
      <c r="M28" s="985"/>
      <c r="N28" s="985"/>
      <c r="O28" s="985"/>
      <c r="P28" s="944"/>
      <c r="Q28" s="944"/>
      <c r="R28" s="944"/>
      <c r="S28" s="944"/>
      <c r="T28" s="944"/>
      <c r="U28" s="944"/>
      <c r="V28" s="944"/>
      <c r="W28" s="944"/>
      <c r="X28" s="944"/>
    </row>
    <row r="29" spans="1:22" ht="85.5" customHeight="1">
      <c r="A29" s="925">
        <v>13</v>
      </c>
      <c r="B29" s="929" t="s">
        <v>616</v>
      </c>
      <c r="C29" s="930">
        <v>630000</v>
      </c>
      <c r="D29" s="939" t="s">
        <v>235</v>
      </c>
      <c r="E29" s="930">
        <v>2276</v>
      </c>
      <c r="F29" s="940" t="s">
        <v>235</v>
      </c>
      <c r="G29" s="940" t="s">
        <v>235</v>
      </c>
      <c r="H29" s="940" t="s">
        <v>235</v>
      </c>
      <c r="I29" s="940" t="s">
        <v>235</v>
      </c>
      <c r="J29" s="960" t="s">
        <v>235</v>
      </c>
      <c r="K29" s="966" t="s">
        <v>235</v>
      </c>
      <c r="L29" s="966" t="s">
        <v>235</v>
      </c>
      <c r="M29" s="966" t="s">
        <v>235</v>
      </c>
      <c r="N29" s="966" t="s">
        <v>235</v>
      </c>
      <c r="O29" s="966" t="s">
        <v>235</v>
      </c>
      <c r="P29" s="945"/>
      <c r="Q29" s="945"/>
      <c r="R29" s="945"/>
      <c r="S29" s="945"/>
      <c r="T29" s="945"/>
      <c r="U29" s="945"/>
      <c r="V29" s="945"/>
    </row>
    <row r="30" spans="1:22" ht="28.5" customHeight="1">
      <c r="A30" s="925">
        <v>14</v>
      </c>
      <c r="B30" s="929" t="s">
        <v>617</v>
      </c>
      <c r="C30" s="939" t="s">
        <v>235</v>
      </c>
      <c r="D30" s="939" t="s">
        <v>235</v>
      </c>
      <c r="E30" s="939" t="s">
        <v>235</v>
      </c>
      <c r="F30" s="940" t="s">
        <v>235</v>
      </c>
      <c r="G30" s="940" t="s">
        <v>235</v>
      </c>
      <c r="H30" s="940" t="s">
        <v>235</v>
      </c>
      <c r="I30" s="940" t="s">
        <v>235</v>
      </c>
      <c r="J30" s="960" t="s">
        <v>235</v>
      </c>
      <c r="K30" s="966" t="s">
        <v>235</v>
      </c>
      <c r="L30" s="966" t="s">
        <v>235</v>
      </c>
      <c r="M30" s="966" t="s">
        <v>235</v>
      </c>
      <c r="N30" s="966" t="s">
        <v>235</v>
      </c>
      <c r="O30" s="966" t="s">
        <v>235</v>
      </c>
      <c r="P30" s="945"/>
      <c r="Q30" s="945"/>
      <c r="R30" s="945"/>
      <c r="S30" s="945"/>
      <c r="T30" s="945"/>
      <c r="U30" s="945"/>
      <c r="V30" s="945"/>
    </row>
    <row r="31" spans="1:22" ht="20.25" customHeight="1">
      <c r="A31" s="925">
        <v>15</v>
      </c>
      <c r="B31" s="929" t="s">
        <v>618</v>
      </c>
      <c r="C31" s="939" t="s">
        <v>235</v>
      </c>
      <c r="D31" s="939" t="s">
        <v>235</v>
      </c>
      <c r="E31" s="946">
        <v>500</v>
      </c>
      <c r="F31" s="940" t="s">
        <v>235</v>
      </c>
      <c r="G31" s="940" t="s">
        <v>235</v>
      </c>
      <c r="H31" s="940" t="s">
        <v>235</v>
      </c>
      <c r="I31" s="940" t="s">
        <v>235</v>
      </c>
      <c r="J31" s="960" t="s">
        <v>235</v>
      </c>
      <c r="K31" s="966" t="s">
        <v>235</v>
      </c>
      <c r="L31" s="966" t="s">
        <v>235</v>
      </c>
      <c r="M31" s="966" t="s">
        <v>235</v>
      </c>
      <c r="N31" s="966" t="s">
        <v>235</v>
      </c>
      <c r="O31" s="966" t="s">
        <v>235</v>
      </c>
      <c r="P31" s="945"/>
      <c r="Q31" s="945"/>
      <c r="R31" s="945"/>
      <c r="S31" s="945"/>
      <c r="T31" s="945"/>
      <c r="U31" s="945"/>
      <c r="V31" s="945"/>
    </row>
    <row r="32" spans="1:22" ht="18.75" customHeight="1">
      <c r="A32" s="988">
        <v>16</v>
      </c>
      <c r="B32" s="929" t="s">
        <v>619</v>
      </c>
      <c r="C32" s="940" t="s">
        <v>235</v>
      </c>
      <c r="D32" s="940" t="s">
        <v>235</v>
      </c>
      <c r="E32" s="940" t="s">
        <v>235</v>
      </c>
      <c r="F32" s="940" t="s">
        <v>235</v>
      </c>
      <c r="G32" s="940" t="s">
        <v>235</v>
      </c>
      <c r="H32" s="940" t="s">
        <v>235</v>
      </c>
      <c r="I32" s="940" t="s">
        <v>235</v>
      </c>
      <c r="J32" s="960" t="s">
        <v>235</v>
      </c>
      <c r="K32" s="966" t="s">
        <v>235</v>
      </c>
      <c r="L32" s="966" t="s">
        <v>235</v>
      </c>
      <c r="M32" s="966" t="s">
        <v>235</v>
      </c>
      <c r="N32" s="966" t="s">
        <v>235</v>
      </c>
      <c r="O32" s="966" t="s">
        <v>235</v>
      </c>
      <c r="P32" s="945"/>
      <c r="Q32" s="945"/>
      <c r="R32" s="945"/>
      <c r="S32" s="945"/>
      <c r="T32" s="945"/>
      <c r="U32" s="945"/>
      <c r="V32" s="945"/>
    </row>
    <row r="33" spans="1:22" ht="14.25" customHeight="1">
      <c r="A33" s="989"/>
      <c r="B33" s="929" t="s">
        <v>615</v>
      </c>
      <c r="C33" s="940"/>
      <c r="D33" s="940"/>
      <c r="E33" s="940"/>
      <c r="F33" s="940"/>
      <c r="G33" s="940"/>
      <c r="H33" s="940"/>
      <c r="I33" s="940"/>
      <c r="J33" s="960"/>
      <c r="K33" s="966"/>
      <c r="L33" s="966"/>
      <c r="M33" s="966"/>
      <c r="N33" s="966"/>
      <c r="O33" s="966"/>
      <c r="P33" s="945"/>
      <c r="Q33" s="945"/>
      <c r="R33" s="945"/>
      <c r="S33" s="945"/>
      <c r="T33" s="945"/>
      <c r="U33" s="945"/>
      <c r="V33" s="945"/>
    </row>
    <row r="34" spans="1:22" ht="83.25" customHeight="1">
      <c r="A34" s="925">
        <v>17</v>
      </c>
      <c r="B34" s="929" t="s">
        <v>616</v>
      </c>
      <c r="C34" s="940" t="s">
        <v>235</v>
      </c>
      <c r="D34" s="940" t="s">
        <v>235</v>
      </c>
      <c r="E34" s="940" t="s">
        <v>235</v>
      </c>
      <c r="F34" s="940" t="s">
        <v>235</v>
      </c>
      <c r="G34" s="940" t="s">
        <v>235</v>
      </c>
      <c r="H34" s="940" t="s">
        <v>235</v>
      </c>
      <c r="I34" s="940" t="s">
        <v>235</v>
      </c>
      <c r="J34" s="960" t="s">
        <v>235</v>
      </c>
      <c r="K34" s="966" t="s">
        <v>235</v>
      </c>
      <c r="L34" s="966" t="s">
        <v>235</v>
      </c>
      <c r="M34" s="966" t="s">
        <v>235</v>
      </c>
      <c r="N34" s="966" t="s">
        <v>235</v>
      </c>
      <c r="O34" s="966" t="s">
        <v>235</v>
      </c>
      <c r="P34" s="945"/>
      <c r="Q34" s="945"/>
      <c r="R34" s="945"/>
      <c r="S34" s="945"/>
      <c r="T34" s="945"/>
      <c r="U34" s="945"/>
      <c r="V34" s="945"/>
    </row>
    <row r="35" spans="1:22" ht="43.5" customHeight="1">
      <c r="A35" s="988">
        <v>18</v>
      </c>
      <c r="B35" s="929" t="s">
        <v>620</v>
      </c>
      <c r="C35" s="940" t="s">
        <v>235</v>
      </c>
      <c r="D35" s="940" t="s">
        <v>235</v>
      </c>
      <c r="E35" s="940" t="s">
        <v>235</v>
      </c>
      <c r="F35" s="940" t="s">
        <v>235</v>
      </c>
      <c r="G35" s="940" t="s">
        <v>235</v>
      </c>
      <c r="H35" s="940" t="s">
        <v>235</v>
      </c>
      <c r="I35" s="940" t="s">
        <v>235</v>
      </c>
      <c r="J35" s="960" t="s">
        <v>235</v>
      </c>
      <c r="K35" s="966" t="s">
        <v>235</v>
      </c>
      <c r="L35" s="966" t="s">
        <v>235</v>
      </c>
      <c r="M35" s="966" t="s">
        <v>235</v>
      </c>
      <c r="N35" s="966" t="s">
        <v>235</v>
      </c>
      <c r="O35" s="966" t="s">
        <v>235</v>
      </c>
      <c r="P35" s="945"/>
      <c r="Q35" s="945"/>
      <c r="R35" s="945"/>
      <c r="S35" s="945"/>
      <c r="T35" s="945"/>
      <c r="U35" s="945"/>
      <c r="V35" s="945"/>
    </row>
    <row r="36" spans="1:22" ht="16.5" customHeight="1">
      <c r="A36" s="989"/>
      <c r="B36" s="929" t="s">
        <v>615</v>
      </c>
      <c r="C36" s="940"/>
      <c r="D36" s="940"/>
      <c r="E36" s="940"/>
      <c r="F36" s="940"/>
      <c r="G36" s="940"/>
      <c r="H36" s="940"/>
      <c r="I36" s="940"/>
      <c r="J36" s="960"/>
      <c r="K36" s="966"/>
      <c r="L36" s="966"/>
      <c r="M36" s="966"/>
      <c r="N36" s="966"/>
      <c r="O36" s="966"/>
      <c r="P36" s="945"/>
      <c r="Q36" s="945"/>
      <c r="R36" s="945"/>
      <c r="S36" s="945"/>
      <c r="T36" s="945"/>
      <c r="U36" s="945"/>
      <c r="V36" s="945"/>
    </row>
    <row r="37" spans="1:22" ht="79.5" customHeight="1">
      <c r="A37" s="925">
        <v>19</v>
      </c>
      <c r="B37" s="929" t="s">
        <v>616</v>
      </c>
      <c r="C37" s="940" t="s">
        <v>235</v>
      </c>
      <c r="D37" s="940" t="s">
        <v>235</v>
      </c>
      <c r="E37" s="940" t="s">
        <v>235</v>
      </c>
      <c r="F37" s="940" t="s">
        <v>235</v>
      </c>
      <c r="G37" s="940" t="s">
        <v>235</v>
      </c>
      <c r="H37" s="940" t="s">
        <v>235</v>
      </c>
      <c r="I37" s="940" t="s">
        <v>235</v>
      </c>
      <c r="J37" s="960" t="s">
        <v>235</v>
      </c>
      <c r="K37" s="966" t="s">
        <v>235</v>
      </c>
      <c r="L37" s="966" t="s">
        <v>235</v>
      </c>
      <c r="M37" s="966" t="s">
        <v>235</v>
      </c>
      <c r="N37" s="966" t="s">
        <v>235</v>
      </c>
      <c r="O37" s="966" t="s">
        <v>235</v>
      </c>
      <c r="P37" s="945"/>
      <c r="Q37" s="945"/>
      <c r="R37" s="945"/>
      <c r="S37" s="945"/>
      <c r="T37" s="945"/>
      <c r="U37" s="945"/>
      <c r="V37" s="945"/>
    </row>
    <row r="38" spans="1:22" ht="12.75" customHeight="1" hidden="1">
      <c r="A38" s="942"/>
      <c r="B38" s="942"/>
      <c r="C38" s="942"/>
      <c r="D38" s="942"/>
      <c r="E38" s="942"/>
      <c r="F38" s="942"/>
      <c r="G38" s="942"/>
      <c r="H38" s="942"/>
      <c r="I38" s="942"/>
      <c r="J38" s="942"/>
      <c r="K38" s="985"/>
      <c r="L38" s="985"/>
      <c r="M38" s="985"/>
      <c r="N38" s="985"/>
      <c r="O38" s="985"/>
      <c r="P38" s="945"/>
      <c r="Q38" s="945"/>
      <c r="R38" s="945"/>
      <c r="S38" s="945"/>
      <c r="T38" s="945"/>
      <c r="U38" s="945"/>
      <c r="V38" s="945"/>
    </row>
    <row r="39" spans="1:22" ht="12.75" customHeight="1">
      <c r="A39" s="924">
        <v>1</v>
      </c>
      <c r="B39" s="924">
        <v>2</v>
      </c>
      <c r="C39" s="932">
        <v>3</v>
      </c>
      <c r="D39" s="932">
        <v>4</v>
      </c>
      <c r="E39" s="932">
        <v>5</v>
      </c>
      <c r="F39" s="932">
        <v>6</v>
      </c>
      <c r="G39" s="932">
        <v>7</v>
      </c>
      <c r="H39" s="932">
        <v>8</v>
      </c>
      <c r="I39" s="932">
        <v>9</v>
      </c>
      <c r="J39" s="957">
        <v>10</v>
      </c>
      <c r="K39" s="963" t="s">
        <v>608</v>
      </c>
      <c r="L39" s="963" t="s">
        <v>609</v>
      </c>
      <c r="M39" s="963" t="s">
        <v>610</v>
      </c>
      <c r="N39" s="963" t="s">
        <v>611</v>
      </c>
      <c r="O39" s="963" t="s">
        <v>612</v>
      </c>
      <c r="P39" s="945"/>
      <c r="Q39" s="945"/>
      <c r="R39" s="945"/>
      <c r="S39" s="945"/>
      <c r="T39" s="945"/>
      <c r="U39" s="945"/>
      <c r="V39" s="945"/>
    </row>
    <row r="40" spans="1:22" ht="31.5" customHeight="1">
      <c r="A40" s="925">
        <v>20</v>
      </c>
      <c r="B40" s="929" t="s">
        <v>621</v>
      </c>
      <c r="C40" s="940" t="s">
        <v>235</v>
      </c>
      <c r="D40" s="940" t="s">
        <v>235</v>
      </c>
      <c r="E40" s="940" t="s">
        <v>235</v>
      </c>
      <c r="F40" s="940" t="s">
        <v>235</v>
      </c>
      <c r="G40" s="940" t="s">
        <v>235</v>
      </c>
      <c r="H40" s="940" t="s">
        <v>235</v>
      </c>
      <c r="I40" s="940" t="s">
        <v>235</v>
      </c>
      <c r="J40" s="960" t="s">
        <v>235</v>
      </c>
      <c r="K40" s="966" t="s">
        <v>235</v>
      </c>
      <c r="L40" s="966" t="s">
        <v>235</v>
      </c>
      <c r="M40" s="966" t="s">
        <v>235</v>
      </c>
      <c r="N40" s="966" t="s">
        <v>235</v>
      </c>
      <c r="O40" s="966" t="s">
        <v>235</v>
      </c>
      <c r="P40" s="945"/>
      <c r="Q40" s="945"/>
      <c r="R40" s="945"/>
      <c r="S40" s="945"/>
      <c r="T40" s="945"/>
      <c r="U40" s="945"/>
      <c r="V40" s="945"/>
    </row>
    <row r="41" spans="1:22" ht="28.5" customHeight="1">
      <c r="A41" s="988">
        <v>21</v>
      </c>
      <c r="B41" s="929" t="s">
        <v>622</v>
      </c>
      <c r="C41" s="940" t="s">
        <v>235</v>
      </c>
      <c r="D41" s="940" t="s">
        <v>235</v>
      </c>
      <c r="E41" s="940" t="s">
        <v>235</v>
      </c>
      <c r="F41" s="940" t="s">
        <v>235</v>
      </c>
      <c r="G41" s="940" t="s">
        <v>235</v>
      </c>
      <c r="H41" s="940" t="s">
        <v>235</v>
      </c>
      <c r="I41" s="940" t="s">
        <v>235</v>
      </c>
      <c r="J41" s="960" t="s">
        <v>235</v>
      </c>
      <c r="K41" s="966" t="s">
        <v>235</v>
      </c>
      <c r="L41" s="966" t="s">
        <v>235</v>
      </c>
      <c r="M41" s="966" t="s">
        <v>235</v>
      </c>
      <c r="N41" s="966" t="s">
        <v>235</v>
      </c>
      <c r="O41" s="966" t="s">
        <v>235</v>
      </c>
      <c r="P41" s="945"/>
      <c r="Q41" s="945"/>
      <c r="R41" s="945"/>
      <c r="S41" s="945"/>
      <c r="T41" s="945"/>
      <c r="U41" s="945"/>
      <c r="V41" s="945"/>
    </row>
    <row r="42" spans="1:15" ht="19.5" customHeight="1">
      <c r="A42" s="989"/>
      <c r="B42" s="929" t="s">
        <v>615</v>
      </c>
      <c r="C42" s="937"/>
      <c r="D42" s="937"/>
      <c r="E42" s="937"/>
      <c r="F42" s="937"/>
      <c r="G42" s="937"/>
      <c r="H42" s="937"/>
      <c r="I42" s="937"/>
      <c r="J42" s="959"/>
      <c r="K42" s="965"/>
      <c r="L42" s="965"/>
      <c r="M42" s="965"/>
      <c r="N42" s="965"/>
      <c r="O42" s="965"/>
    </row>
    <row r="43" spans="1:20" s="923" customFormat="1" ht="12.75" customHeight="1" hidden="1">
      <c r="A43" s="932">
        <v>1</v>
      </c>
      <c r="B43" s="932">
        <v>2</v>
      </c>
      <c r="C43" s="932">
        <v>3</v>
      </c>
      <c r="D43" s="932">
        <v>4</v>
      </c>
      <c r="E43" s="932">
        <v>5</v>
      </c>
      <c r="F43" s="932">
        <v>6</v>
      </c>
      <c r="G43" s="932">
        <v>7</v>
      </c>
      <c r="H43" s="932">
        <v>8</v>
      </c>
      <c r="I43" s="932">
        <v>9</v>
      </c>
      <c r="J43" s="957">
        <v>10</v>
      </c>
      <c r="K43" s="963" t="s">
        <v>608</v>
      </c>
      <c r="L43" s="963" t="s">
        <v>609</v>
      </c>
      <c r="M43" s="963" t="s">
        <v>610</v>
      </c>
      <c r="N43" s="963" t="s">
        <v>611</v>
      </c>
      <c r="O43" s="963" t="s">
        <v>612</v>
      </c>
      <c r="P43" s="944"/>
      <c r="Q43" s="944"/>
      <c r="R43" s="944"/>
      <c r="S43" s="944"/>
      <c r="T43" s="944"/>
    </row>
    <row r="44" spans="1:24" ht="93.75" customHeight="1">
      <c r="A44" s="925">
        <v>22</v>
      </c>
      <c r="B44" s="929" t="s">
        <v>623</v>
      </c>
      <c r="C44" s="930">
        <v>427</v>
      </c>
      <c r="D44" s="930">
        <v>837</v>
      </c>
      <c r="E44" s="939" t="s">
        <v>235</v>
      </c>
      <c r="F44" s="939" t="s">
        <v>235</v>
      </c>
      <c r="G44" s="939" t="s">
        <v>235</v>
      </c>
      <c r="H44" s="939" t="s">
        <v>235</v>
      </c>
      <c r="I44" s="939" t="s">
        <v>235</v>
      </c>
      <c r="J44" s="982" t="s">
        <v>235</v>
      </c>
      <c r="K44" s="986" t="s">
        <v>235</v>
      </c>
      <c r="L44" s="986" t="s">
        <v>235</v>
      </c>
      <c r="M44" s="986" t="s">
        <v>235</v>
      </c>
      <c r="N44" s="986" t="s">
        <v>235</v>
      </c>
      <c r="O44" s="986" t="s">
        <v>235</v>
      </c>
      <c r="P44" s="947"/>
      <c r="Q44" s="947"/>
      <c r="R44" s="947"/>
      <c r="S44" s="947"/>
      <c r="T44" s="947"/>
      <c r="U44" s="947"/>
      <c r="V44" s="928"/>
      <c r="W44" s="928"/>
      <c r="X44" s="928"/>
    </row>
    <row r="45" spans="1:24" ht="19.5" customHeight="1">
      <c r="A45" s="925">
        <v>23</v>
      </c>
      <c r="B45" s="929" t="s">
        <v>624</v>
      </c>
      <c r="C45" s="939" t="s">
        <v>235</v>
      </c>
      <c r="D45" s="939" t="s">
        <v>235</v>
      </c>
      <c r="E45" s="939" t="s">
        <v>235</v>
      </c>
      <c r="F45" s="939" t="s">
        <v>235</v>
      </c>
      <c r="G45" s="939" t="s">
        <v>235</v>
      </c>
      <c r="H45" s="939" t="s">
        <v>235</v>
      </c>
      <c r="I45" s="939" t="s">
        <v>235</v>
      </c>
      <c r="J45" s="982" t="s">
        <v>235</v>
      </c>
      <c r="K45" s="986" t="s">
        <v>235</v>
      </c>
      <c r="L45" s="986" t="s">
        <v>235</v>
      </c>
      <c r="M45" s="986" t="s">
        <v>235</v>
      </c>
      <c r="N45" s="986" t="s">
        <v>235</v>
      </c>
      <c r="O45" s="986" t="s">
        <v>235</v>
      </c>
      <c r="P45" s="928"/>
      <c r="Q45" s="928"/>
      <c r="R45" s="928"/>
      <c r="S45" s="928"/>
      <c r="T45" s="928"/>
      <c r="U45" s="928"/>
      <c r="V45" s="928"/>
      <c r="W45" s="928"/>
      <c r="X45" s="928"/>
    </row>
    <row r="46" spans="1:24" ht="27.75" customHeight="1">
      <c r="A46" s="988">
        <v>24</v>
      </c>
      <c r="B46" s="926" t="s">
        <v>625</v>
      </c>
      <c r="C46" s="948" t="s">
        <v>235</v>
      </c>
      <c r="D46" s="927">
        <v>848</v>
      </c>
      <c r="E46" s="927">
        <v>85</v>
      </c>
      <c r="F46" s="927">
        <v>2438</v>
      </c>
      <c r="G46" s="927">
        <v>162</v>
      </c>
      <c r="H46" s="927">
        <v>162</v>
      </c>
      <c r="I46" s="927">
        <v>162</v>
      </c>
      <c r="J46" s="955">
        <v>163</v>
      </c>
      <c r="K46" s="961">
        <v>163</v>
      </c>
      <c r="L46" s="961">
        <v>163</v>
      </c>
      <c r="M46" s="961">
        <v>78</v>
      </c>
      <c r="N46" s="961">
        <v>0</v>
      </c>
      <c r="O46" s="961">
        <v>0</v>
      </c>
      <c r="P46" s="931"/>
      <c r="Q46" s="931"/>
      <c r="R46" s="931"/>
      <c r="S46" s="931"/>
      <c r="T46" s="931"/>
      <c r="U46" s="931"/>
      <c r="V46" s="931"/>
      <c r="W46" s="931"/>
      <c r="X46" s="928"/>
    </row>
    <row r="47" spans="1:24" ht="16.5" customHeight="1">
      <c r="A47" s="989"/>
      <c r="B47" s="929" t="s">
        <v>599</v>
      </c>
      <c r="C47" s="930"/>
      <c r="D47" s="930"/>
      <c r="E47" s="930"/>
      <c r="F47" s="930"/>
      <c r="G47" s="930"/>
      <c r="H47" s="930"/>
      <c r="I47" s="930"/>
      <c r="J47" s="956"/>
      <c r="K47" s="962"/>
      <c r="L47" s="962"/>
      <c r="M47" s="962"/>
      <c r="N47" s="962"/>
      <c r="O47" s="962"/>
      <c r="P47" s="928"/>
      <c r="Q47" s="928"/>
      <c r="R47" s="928"/>
      <c r="S47" s="928"/>
      <c r="T47" s="928"/>
      <c r="U47" s="928"/>
      <c r="V47" s="928"/>
      <c r="W47" s="928"/>
      <c r="X47" s="928"/>
    </row>
    <row r="48" spans="1:24" ht="34.5" customHeight="1">
      <c r="A48" s="988">
        <v>25</v>
      </c>
      <c r="B48" s="929" t="s">
        <v>626</v>
      </c>
      <c r="C48" s="930">
        <v>327</v>
      </c>
      <c r="D48" s="930">
        <v>848</v>
      </c>
      <c r="E48" s="930">
        <v>85</v>
      </c>
      <c r="F48" s="930">
        <v>2438</v>
      </c>
      <c r="G48" s="930">
        <v>162</v>
      </c>
      <c r="H48" s="930">
        <v>162</v>
      </c>
      <c r="I48" s="930">
        <v>162</v>
      </c>
      <c r="J48" s="956">
        <v>163</v>
      </c>
      <c r="K48" s="962">
        <v>163</v>
      </c>
      <c r="L48" s="962">
        <v>163</v>
      </c>
      <c r="M48" s="962">
        <v>78</v>
      </c>
      <c r="N48" s="962">
        <v>0</v>
      </c>
      <c r="O48" s="962">
        <v>0</v>
      </c>
      <c r="P48" s="928"/>
      <c r="Q48" s="928"/>
      <c r="R48" s="928"/>
      <c r="S48" s="928"/>
      <c r="T48" s="928"/>
      <c r="U48" s="928"/>
      <c r="V48" s="928"/>
      <c r="W48" s="928"/>
      <c r="X48" s="928"/>
    </row>
    <row r="49" spans="1:24" ht="15.75" customHeight="1">
      <c r="A49" s="989"/>
      <c r="B49" s="929" t="s">
        <v>615</v>
      </c>
      <c r="C49" s="930"/>
      <c r="D49" s="930"/>
      <c r="E49" s="930"/>
      <c r="F49" s="930"/>
      <c r="G49" s="930"/>
      <c r="H49" s="930"/>
      <c r="I49" s="930"/>
      <c r="J49" s="956"/>
      <c r="K49" s="962"/>
      <c r="L49" s="962"/>
      <c r="M49" s="962"/>
      <c r="N49" s="962"/>
      <c r="O49" s="962"/>
      <c r="P49" s="928"/>
      <c r="Q49" s="928"/>
      <c r="R49" s="928"/>
      <c r="S49" s="928"/>
      <c r="T49" s="928"/>
      <c r="U49" s="928"/>
      <c r="V49" s="928"/>
      <c r="W49" s="928"/>
      <c r="X49" s="928"/>
    </row>
    <row r="50" spans="1:24" ht="81.75" customHeight="1">
      <c r="A50" s="925">
        <v>26</v>
      </c>
      <c r="B50" s="929" t="s">
        <v>616</v>
      </c>
      <c r="C50" s="939" t="s">
        <v>235</v>
      </c>
      <c r="D50" s="930">
        <v>630000</v>
      </c>
      <c r="E50" s="939" t="s">
        <v>235</v>
      </c>
      <c r="F50" s="930">
        <v>2276</v>
      </c>
      <c r="G50" s="939" t="s">
        <v>235</v>
      </c>
      <c r="H50" s="939" t="s">
        <v>235</v>
      </c>
      <c r="I50" s="939" t="s">
        <v>235</v>
      </c>
      <c r="J50" s="982" t="s">
        <v>235</v>
      </c>
      <c r="K50" s="986" t="s">
        <v>235</v>
      </c>
      <c r="L50" s="986" t="s">
        <v>235</v>
      </c>
      <c r="M50" s="986" t="s">
        <v>235</v>
      </c>
      <c r="N50" s="986" t="s">
        <v>235</v>
      </c>
      <c r="O50" s="986" t="s">
        <v>235</v>
      </c>
      <c r="P50" s="947"/>
      <c r="Q50" s="947"/>
      <c r="R50" s="947"/>
      <c r="S50" s="928"/>
      <c r="T50" s="928"/>
      <c r="U50" s="928"/>
      <c r="V50" s="928"/>
      <c r="W50" s="928"/>
      <c r="X50" s="928"/>
    </row>
    <row r="51" spans="1:15" ht="24" customHeight="1">
      <c r="A51" s="925">
        <v>27</v>
      </c>
      <c r="B51" s="929" t="s">
        <v>627</v>
      </c>
      <c r="C51" s="940" t="s">
        <v>235</v>
      </c>
      <c r="D51" s="940" t="s">
        <v>235</v>
      </c>
      <c r="E51" s="940" t="s">
        <v>235</v>
      </c>
      <c r="F51" s="940" t="s">
        <v>235</v>
      </c>
      <c r="G51" s="940" t="s">
        <v>235</v>
      </c>
      <c r="H51" s="940" t="s">
        <v>235</v>
      </c>
      <c r="I51" s="940" t="s">
        <v>235</v>
      </c>
      <c r="J51" s="960" t="s">
        <v>235</v>
      </c>
      <c r="K51" s="966" t="s">
        <v>235</v>
      </c>
      <c r="L51" s="966" t="s">
        <v>235</v>
      </c>
      <c r="M51" s="966" t="s">
        <v>235</v>
      </c>
      <c r="N51" s="966" t="s">
        <v>235</v>
      </c>
      <c r="O51" s="966" t="s">
        <v>235</v>
      </c>
    </row>
    <row r="52" spans="1:15" ht="12.75" customHeight="1" hidden="1">
      <c r="A52" s="925"/>
      <c r="B52" s="929"/>
      <c r="C52" s="940"/>
      <c r="D52" s="940"/>
      <c r="E52" s="940"/>
      <c r="F52" s="940"/>
      <c r="G52" s="940"/>
      <c r="H52" s="940"/>
      <c r="I52" s="940"/>
      <c r="J52" s="960"/>
      <c r="K52" s="966"/>
      <c r="L52" s="966"/>
      <c r="M52" s="966"/>
      <c r="N52" s="966"/>
      <c r="O52" s="966"/>
    </row>
    <row r="53" spans="1:15" ht="19.5" customHeight="1">
      <c r="A53" s="988">
        <v>28</v>
      </c>
      <c r="B53" s="990" t="s">
        <v>628</v>
      </c>
      <c r="C53" s="991" t="s">
        <v>235</v>
      </c>
      <c r="D53" s="991" t="s">
        <v>235</v>
      </c>
      <c r="E53" s="991" t="s">
        <v>235</v>
      </c>
      <c r="F53" s="991" t="s">
        <v>235</v>
      </c>
      <c r="G53" s="991" t="s">
        <v>235</v>
      </c>
      <c r="H53" s="991" t="s">
        <v>235</v>
      </c>
      <c r="I53" s="991" t="s">
        <v>235</v>
      </c>
      <c r="J53" s="992" t="s">
        <v>235</v>
      </c>
      <c r="K53" s="993" t="s">
        <v>235</v>
      </c>
      <c r="L53" s="993" t="s">
        <v>235</v>
      </c>
      <c r="M53" s="993" t="s">
        <v>235</v>
      </c>
      <c r="N53" s="993" t="s">
        <v>235</v>
      </c>
      <c r="O53" s="993" t="s">
        <v>235</v>
      </c>
    </row>
    <row r="54" spans="1:15" ht="35.25" customHeight="1">
      <c r="A54" s="995">
        <v>29</v>
      </c>
      <c r="B54" s="996" t="s">
        <v>629</v>
      </c>
      <c r="C54" s="997" t="s">
        <v>235</v>
      </c>
      <c r="D54" s="997" t="s">
        <v>235</v>
      </c>
      <c r="E54" s="997" t="s">
        <v>235</v>
      </c>
      <c r="F54" s="997" t="s">
        <v>235</v>
      </c>
      <c r="G54" s="997" t="s">
        <v>235</v>
      </c>
      <c r="H54" s="997" t="s">
        <v>235</v>
      </c>
      <c r="I54" s="997" t="s">
        <v>235</v>
      </c>
      <c r="J54" s="998" t="s">
        <v>235</v>
      </c>
      <c r="K54" s="966" t="s">
        <v>235</v>
      </c>
      <c r="L54" s="966" t="s">
        <v>235</v>
      </c>
      <c r="M54" s="966" t="s">
        <v>235</v>
      </c>
      <c r="N54" s="966" t="s">
        <v>235</v>
      </c>
      <c r="O54" s="966" t="s">
        <v>235</v>
      </c>
    </row>
    <row r="55" spans="1:15" ht="18" customHeight="1">
      <c r="A55" s="999"/>
      <c r="B55" s="1000" t="s">
        <v>615</v>
      </c>
      <c r="C55" s="1001"/>
      <c r="D55" s="1001"/>
      <c r="E55" s="1001"/>
      <c r="F55" s="1001"/>
      <c r="G55" s="1001"/>
      <c r="H55" s="1001"/>
      <c r="I55" s="1001"/>
      <c r="J55" s="1002"/>
      <c r="K55" s="965"/>
      <c r="L55" s="965"/>
      <c r="M55" s="965"/>
      <c r="N55" s="965"/>
      <c r="O55" s="965"/>
    </row>
    <row r="56" spans="1:15" ht="12.75" customHeight="1" hidden="1">
      <c r="A56" s="942"/>
      <c r="B56" s="942"/>
      <c r="C56" s="942"/>
      <c r="D56" s="942"/>
      <c r="E56" s="942"/>
      <c r="F56" s="942"/>
      <c r="G56" s="942"/>
      <c r="H56" s="942"/>
      <c r="I56" s="942"/>
      <c r="J56" s="942"/>
      <c r="K56" s="994"/>
      <c r="L56" s="994"/>
      <c r="M56" s="994"/>
      <c r="N56" s="994"/>
      <c r="O56" s="994"/>
    </row>
    <row r="57" spans="1:15" ht="12.75" customHeight="1">
      <c r="A57" s="924">
        <v>1</v>
      </c>
      <c r="B57" s="924">
        <v>2</v>
      </c>
      <c r="C57" s="932">
        <v>3</v>
      </c>
      <c r="D57" s="932">
        <v>4</v>
      </c>
      <c r="E57" s="932">
        <v>5</v>
      </c>
      <c r="F57" s="932">
        <v>6</v>
      </c>
      <c r="G57" s="932">
        <v>7</v>
      </c>
      <c r="H57" s="932">
        <v>8</v>
      </c>
      <c r="I57" s="932">
        <v>9</v>
      </c>
      <c r="J57" s="957">
        <v>10</v>
      </c>
      <c r="K57" s="963" t="s">
        <v>608</v>
      </c>
      <c r="L57" s="963" t="s">
        <v>609</v>
      </c>
      <c r="M57" s="963" t="s">
        <v>610</v>
      </c>
      <c r="N57" s="963" t="s">
        <v>611</v>
      </c>
      <c r="O57" s="963" t="s">
        <v>612</v>
      </c>
    </row>
    <row r="58" spans="1:15" ht="87" customHeight="1">
      <c r="A58" s="925">
        <v>30</v>
      </c>
      <c r="B58" s="929" t="s">
        <v>616</v>
      </c>
      <c r="C58" s="940" t="s">
        <v>235</v>
      </c>
      <c r="D58" s="940" t="s">
        <v>235</v>
      </c>
      <c r="E58" s="940" t="s">
        <v>235</v>
      </c>
      <c r="F58" s="940" t="s">
        <v>235</v>
      </c>
      <c r="G58" s="940" t="s">
        <v>235</v>
      </c>
      <c r="H58" s="940" t="s">
        <v>235</v>
      </c>
      <c r="I58" s="940" t="s">
        <v>235</v>
      </c>
      <c r="J58" s="960" t="s">
        <v>235</v>
      </c>
      <c r="K58" s="966" t="s">
        <v>235</v>
      </c>
      <c r="L58" s="966" t="s">
        <v>235</v>
      </c>
      <c r="M58" s="966" t="s">
        <v>235</v>
      </c>
      <c r="N58" s="966" t="s">
        <v>235</v>
      </c>
      <c r="O58" s="966" t="s">
        <v>235</v>
      </c>
    </row>
    <row r="59" spans="1:15" s="923" customFormat="1" ht="12.75" customHeight="1" hidden="1">
      <c r="A59" s="932">
        <v>1</v>
      </c>
      <c r="B59" s="932">
        <v>2</v>
      </c>
      <c r="C59" s="932">
        <v>3</v>
      </c>
      <c r="D59" s="932">
        <v>4</v>
      </c>
      <c r="E59" s="932">
        <v>5</v>
      </c>
      <c r="F59" s="932">
        <v>6</v>
      </c>
      <c r="G59" s="932">
        <v>7</v>
      </c>
      <c r="H59" s="932">
        <v>8</v>
      </c>
      <c r="I59" s="932">
        <v>9</v>
      </c>
      <c r="J59" s="957">
        <v>10</v>
      </c>
      <c r="K59" s="963" t="s">
        <v>608</v>
      </c>
      <c r="L59" s="963" t="s">
        <v>609</v>
      </c>
      <c r="M59" s="963" t="s">
        <v>610</v>
      </c>
      <c r="N59" s="963" t="s">
        <v>611</v>
      </c>
      <c r="O59" s="963" t="s">
        <v>612</v>
      </c>
    </row>
    <row r="60" spans="1:24" ht="32.25" customHeight="1">
      <c r="A60" s="988">
        <v>31</v>
      </c>
      <c r="B60" s="929" t="s">
        <v>630</v>
      </c>
      <c r="C60" s="940" t="s">
        <v>235</v>
      </c>
      <c r="D60" s="940" t="s">
        <v>235</v>
      </c>
      <c r="E60" s="940" t="s">
        <v>235</v>
      </c>
      <c r="F60" s="940" t="s">
        <v>235</v>
      </c>
      <c r="G60" s="940" t="s">
        <v>235</v>
      </c>
      <c r="H60" s="940" t="s">
        <v>235</v>
      </c>
      <c r="I60" s="940" t="s">
        <v>235</v>
      </c>
      <c r="J60" s="960" t="s">
        <v>235</v>
      </c>
      <c r="K60" s="966" t="s">
        <v>235</v>
      </c>
      <c r="L60" s="966" t="s">
        <v>235</v>
      </c>
      <c r="M60" s="966" t="s">
        <v>235</v>
      </c>
      <c r="N60" s="966" t="s">
        <v>235</v>
      </c>
      <c r="O60" s="966" t="s">
        <v>235</v>
      </c>
      <c r="P60" s="945"/>
      <c r="Q60" s="945"/>
      <c r="R60" s="945"/>
      <c r="S60" s="945"/>
      <c r="T60" s="945"/>
      <c r="U60" s="945"/>
      <c r="V60" s="945"/>
      <c r="W60" s="945"/>
      <c r="X60" s="945"/>
    </row>
    <row r="61" spans="1:24" ht="17.25" customHeight="1">
      <c r="A61" s="989"/>
      <c r="B61" s="929" t="s">
        <v>615</v>
      </c>
      <c r="C61" s="940"/>
      <c r="D61" s="940"/>
      <c r="E61" s="940"/>
      <c r="F61" s="940"/>
      <c r="G61" s="940"/>
      <c r="H61" s="940"/>
      <c r="I61" s="940"/>
      <c r="J61" s="960"/>
      <c r="K61" s="966"/>
      <c r="L61" s="966"/>
      <c r="M61" s="966"/>
      <c r="N61" s="966"/>
      <c r="O61" s="966"/>
      <c r="P61" s="945"/>
      <c r="Q61" s="945"/>
      <c r="R61" s="945"/>
      <c r="S61" s="945"/>
      <c r="T61" s="945"/>
      <c r="U61" s="945"/>
      <c r="V61" s="945"/>
      <c r="W61" s="945"/>
      <c r="X61" s="945"/>
    </row>
    <row r="62" spans="1:24" ht="87" customHeight="1">
      <c r="A62" s="925">
        <v>32</v>
      </c>
      <c r="B62" s="929" t="s">
        <v>616</v>
      </c>
      <c r="C62" s="940" t="s">
        <v>235</v>
      </c>
      <c r="D62" s="940" t="s">
        <v>235</v>
      </c>
      <c r="E62" s="940" t="s">
        <v>235</v>
      </c>
      <c r="F62" s="940" t="s">
        <v>235</v>
      </c>
      <c r="G62" s="940" t="s">
        <v>235</v>
      </c>
      <c r="H62" s="940" t="s">
        <v>235</v>
      </c>
      <c r="I62" s="940" t="s">
        <v>235</v>
      </c>
      <c r="J62" s="960" t="s">
        <v>235</v>
      </c>
      <c r="K62" s="966" t="s">
        <v>235</v>
      </c>
      <c r="L62" s="966" t="s">
        <v>235</v>
      </c>
      <c r="M62" s="966" t="s">
        <v>235</v>
      </c>
      <c r="N62" s="966" t="s">
        <v>235</v>
      </c>
      <c r="O62" s="966" t="s">
        <v>235</v>
      </c>
      <c r="P62" s="945"/>
      <c r="Q62" s="945"/>
      <c r="R62" s="945"/>
      <c r="S62" s="945"/>
      <c r="T62" s="945"/>
      <c r="U62" s="945"/>
      <c r="V62" s="945"/>
      <c r="W62" s="945"/>
      <c r="X62" s="945"/>
    </row>
    <row r="63" spans="1:24" ht="19.5" customHeight="1">
      <c r="A63" s="925">
        <v>33</v>
      </c>
      <c r="B63" s="929" t="s">
        <v>631</v>
      </c>
      <c r="C63" s="940" t="s">
        <v>235</v>
      </c>
      <c r="D63" s="940" t="s">
        <v>235</v>
      </c>
      <c r="E63" s="940" t="s">
        <v>235</v>
      </c>
      <c r="F63" s="940" t="s">
        <v>235</v>
      </c>
      <c r="G63" s="940" t="s">
        <v>235</v>
      </c>
      <c r="H63" s="940" t="s">
        <v>235</v>
      </c>
      <c r="I63" s="940" t="s">
        <v>235</v>
      </c>
      <c r="J63" s="960" t="s">
        <v>235</v>
      </c>
      <c r="K63" s="966" t="s">
        <v>235</v>
      </c>
      <c r="L63" s="966" t="s">
        <v>235</v>
      </c>
      <c r="M63" s="966" t="s">
        <v>235</v>
      </c>
      <c r="N63" s="966" t="s">
        <v>235</v>
      </c>
      <c r="O63" s="966" t="s">
        <v>235</v>
      </c>
      <c r="P63" s="945"/>
      <c r="Q63" s="945"/>
      <c r="R63" s="945"/>
      <c r="S63" s="945"/>
      <c r="T63" s="945"/>
      <c r="U63" s="945"/>
      <c r="V63" s="945"/>
      <c r="W63" s="945"/>
      <c r="X63" s="945"/>
    </row>
    <row r="64" spans="1:24" ht="28.5" customHeight="1">
      <c r="A64" s="988">
        <v>34</v>
      </c>
      <c r="B64" s="926" t="s">
        <v>632</v>
      </c>
      <c r="C64" s="927">
        <v>2327</v>
      </c>
      <c r="D64" s="927">
        <v>1325</v>
      </c>
      <c r="E64" s="927">
        <v>4038</v>
      </c>
      <c r="F64" s="927">
        <v>1696</v>
      </c>
      <c r="G64" s="927">
        <v>10530</v>
      </c>
      <c r="H64" s="927">
        <v>10045</v>
      </c>
      <c r="I64" s="927">
        <v>7559</v>
      </c>
      <c r="J64" s="955">
        <v>6077</v>
      </c>
      <c r="K64" s="961">
        <v>4584</v>
      </c>
      <c r="L64" s="961">
        <v>3097</v>
      </c>
      <c r="M64" s="961">
        <v>1785</v>
      </c>
      <c r="N64" s="961">
        <v>1308</v>
      </c>
      <c r="O64" s="961">
        <v>315</v>
      </c>
      <c r="P64" s="931"/>
      <c r="Q64" s="931"/>
      <c r="R64" s="931"/>
      <c r="S64" s="931"/>
      <c r="T64" s="931"/>
      <c r="U64" s="931"/>
      <c r="V64" s="933"/>
      <c r="W64" s="933"/>
      <c r="X64" s="933"/>
    </row>
    <row r="65" spans="1:21" ht="16.5" customHeight="1">
      <c r="A65" s="989"/>
      <c r="B65" s="929" t="s">
        <v>599</v>
      </c>
      <c r="C65" s="930"/>
      <c r="D65" s="930"/>
      <c r="E65" s="930"/>
      <c r="F65" s="930"/>
      <c r="G65" s="930"/>
      <c r="H65" s="930"/>
      <c r="I65" s="930"/>
      <c r="J65" s="956"/>
      <c r="K65" s="962"/>
      <c r="L65" s="962"/>
      <c r="M65" s="962"/>
      <c r="N65" s="962"/>
      <c r="O65" s="962"/>
      <c r="P65" s="928"/>
      <c r="Q65" s="928"/>
      <c r="R65" s="928"/>
      <c r="S65" s="928"/>
      <c r="T65" s="928"/>
      <c r="U65" s="928"/>
    </row>
    <row r="66" spans="1:21" ht="35.25" customHeight="1">
      <c r="A66" s="988">
        <v>35</v>
      </c>
      <c r="B66" s="929" t="s">
        <v>633</v>
      </c>
      <c r="C66" s="930">
        <v>2148</v>
      </c>
      <c r="D66" s="930">
        <v>1300</v>
      </c>
      <c r="E66" s="930">
        <v>3491</v>
      </c>
      <c r="F66" s="930">
        <v>1053</v>
      </c>
      <c r="G66" s="930">
        <v>891</v>
      </c>
      <c r="H66" s="930">
        <v>729</v>
      </c>
      <c r="I66" s="930">
        <v>567</v>
      </c>
      <c r="J66" s="956">
        <v>404</v>
      </c>
      <c r="K66" s="962">
        <v>241</v>
      </c>
      <c r="L66" s="962">
        <v>78</v>
      </c>
      <c r="M66" s="962">
        <v>0</v>
      </c>
      <c r="N66" s="962">
        <v>0</v>
      </c>
      <c r="O66" s="962">
        <v>0</v>
      </c>
      <c r="P66" s="928"/>
      <c r="Q66" s="928"/>
      <c r="R66" s="928"/>
      <c r="S66" s="928"/>
      <c r="T66" s="928"/>
      <c r="U66" s="928"/>
    </row>
    <row r="67" spans="1:21" ht="14.25" customHeight="1">
      <c r="A67" s="989"/>
      <c r="B67" s="929" t="s">
        <v>615</v>
      </c>
      <c r="C67" s="930"/>
      <c r="D67" s="930"/>
      <c r="E67" s="930"/>
      <c r="F67" s="930"/>
      <c r="G67" s="930"/>
      <c r="H67" s="930"/>
      <c r="I67" s="930"/>
      <c r="J67" s="956"/>
      <c r="K67" s="962"/>
      <c r="L67" s="962"/>
      <c r="M67" s="962"/>
      <c r="N67" s="962"/>
      <c r="O67" s="962"/>
      <c r="P67" s="928"/>
      <c r="Q67" s="928"/>
      <c r="R67" s="928"/>
      <c r="S67" s="928"/>
      <c r="T67" s="928"/>
      <c r="U67" s="928"/>
    </row>
    <row r="68" spans="1:21" ht="86.25" customHeight="1">
      <c r="A68" s="988">
        <v>36</v>
      </c>
      <c r="B68" s="990" t="s">
        <v>616</v>
      </c>
      <c r="C68" s="1003">
        <v>630000</v>
      </c>
      <c r="D68" s="1004" t="s">
        <v>235</v>
      </c>
      <c r="E68" s="1003">
        <v>2276</v>
      </c>
      <c r="F68" s="1004" t="s">
        <v>235</v>
      </c>
      <c r="G68" s="1004" t="s">
        <v>235</v>
      </c>
      <c r="H68" s="1004" t="s">
        <v>235</v>
      </c>
      <c r="I68" s="1004" t="s">
        <v>235</v>
      </c>
      <c r="J68" s="1005" t="s">
        <v>235</v>
      </c>
      <c r="K68" s="1006" t="s">
        <v>235</v>
      </c>
      <c r="L68" s="1006" t="s">
        <v>235</v>
      </c>
      <c r="M68" s="1006" t="s">
        <v>235</v>
      </c>
      <c r="N68" s="1006" t="s">
        <v>235</v>
      </c>
      <c r="O68" s="1006" t="s">
        <v>235</v>
      </c>
      <c r="P68" s="928"/>
      <c r="Q68" s="928"/>
      <c r="R68" s="928"/>
      <c r="S68" s="928"/>
      <c r="T68" s="928"/>
      <c r="U68" s="928"/>
    </row>
    <row r="69" spans="1:21" ht="32.25" customHeight="1">
      <c r="A69" s="995">
        <v>37</v>
      </c>
      <c r="B69" s="996" t="s">
        <v>634</v>
      </c>
      <c r="C69" s="1007" t="s">
        <v>235</v>
      </c>
      <c r="D69" s="1007" t="s">
        <v>235</v>
      </c>
      <c r="E69" s="1007" t="s">
        <v>235</v>
      </c>
      <c r="F69" s="1007" t="s">
        <v>235</v>
      </c>
      <c r="G69" s="1007" t="s">
        <v>235</v>
      </c>
      <c r="H69" s="1007" t="s">
        <v>235</v>
      </c>
      <c r="I69" s="1007" t="s">
        <v>235</v>
      </c>
      <c r="J69" s="1008" t="s">
        <v>235</v>
      </c>
      <c r="K69" s="986" t="s">
        <v>235</v>
      </c>
      <c r="L69" s="986" t="s">
        <v>235</v>
      </c>
      <c r="M69" s="986" t="s">
        <v>235</v>
      </c>
      <c r="N69" s="986" t="s">
        <v>235</v>
      </c>
      <c r="O69" s="986" t="s">
        <v>235</v>
      </c>
      <c r="P69" s="947"/>
      <c r="Q69" s="947"/>
      <c r="R69" s="947"/>
      <c r="S69" s="947"/>
      <c r="T69" s="947"/>
      <c r="U69" s="928"/>
    </row>
    <row r="70" spans="1:15" ht="17.25" customHeight="1">
      <c r="A70" s="999"/>
      <c r="B70" s="1000" t="s">
        <v>615</v>
      </c>
      <c r="C70" s="1001"/>
      <c r="D70" s="1001"/>
      <c r="E70" s="1001"/>
      <c r="F70" s="1001"/>
      <c r="G70" s="1001"/>
      <c r="H70" s="1001"/>
      <c r="I70" s="1001"/>
      <c r="J70" s="1002"/>
      <c r="K70" s="965"/>
      <c r="L70" s="965"/>
      <c r="M70" s="965"/>
      <c r="N70" s="965"/>
      <c r="O70" s="965"/>
    </row>
    <row r="71" spans="1:15" ht="12" customHeight="1">
      <c r="A71" s="1034">
        <v>1</v>
      </c>
      <c r="B71" s="1035">
        <v>2</v>
      </c>
      <c r="C71" s="1036">
        <v>3</v>
      </c>
      <c r="D71" s="1036">
        <v>4</v>
      </c>
      <c r="E71" s="1036">
        <v>5</v>
      </c>
      <c r="F71" s="1036">
        <v>6</v>
      </c>
      <c r="G71" s="1036">
        <v>7</v>
      </c>
      <c r="H71" s="1036">
        <v>8</v>
      </c>
      <c r="I71" s="1036">
        <v>9</v>
      </c>
      <c r="J71" s="1037">
        <v>10</v>
      </c>
      <c r="K71" s="963" t="s">
        <v>608</v>
      </c>
      <c r="L71" s="963" t="s">
        <v>609</v>
      </c>
      <c r="M71" s="963" t="s">
        <v>610</v>
      </c>
      <c r="N71" s="963" t="s">
        <v>611</v>
      </c>
      <c r="O71" s="963" t="s">
        <v>612</v>
      </c>
    </row>
    <row r="72" spans="1:21" ht="80.25" customHeight="1">
      <c r="A72" s="989">
        <v>38</v>
      </c>
      <c r="B72" s="1030" t="s">
        <v>616</v>
      </c>
      <c r="C72" s="1031" t="s">
        <v>235</v>
      </c>
      <c r="D72" s="1031" t="s">
        <v>235</v>
      </c>
      <c r="E72" s="1031" t="s">
        <v>235</v>
      </c>
      <c r="F72" s="1031" t="s">
        <v>235</v>
      </c>
      <c r="G72" s="1031" t="s">
        <v>235</v>
      </c>
      <c r="H72" s="1031" t="s">
        <v>235</v>
      </c>
      <c r="I72" s="1031" t="s">
        <v>235</v>
      </c>
      <c r="J72" s="1032" t="s">
        <v>235</v>
      </c>
      <c r="K72" s="1033" t="s">
        <v>235</v>
      </c>
      <c r="L72" s="1033" t="s">
        <v>235</v>
      </c>
      <c r="M72" s="1033" t="s">
        <v>235</v>
      </c>
      <c r="N72" s="1033" t="s">
        <v>235</v>
      </c>
      <c r="O72" s="1033" t="s">
        <v>235</v>
      </c>
      <c r="P72" s="945"/>
      <c r="Q72" s="945"/>
      <c r="R72" s="945"/>
      <c r="S72" s="945"/>
      <c r="T72" s="945"/>
      <c r="U72" s="945"/>
    </row>
    <row r="73" spans="1:21" ht="30.75" customHeight="1">
      <c r="A73" s="988">
        <v>39</v>
      </c>
      <c r="B73" s="929" t="s">
        <v>635</v>
      </c>
      <c r="C73" s="940" t="s">
        <v>235</v>
      </c>
      <c r="D73" s="940" t="s">
        <v>235</v>
      </c>
      <c r="E73" s="940" t="s">
        <v>235</v>
      </c>
      <c r="F73" s="940" t="s">
        <v>235</v>
      </c>
      <c r="G73" s="940" t="s">
        <v>235</v>
      </c>
      <c r="H73" s="940" t="s">
        <v>235</v>
      </c>
      <c r="I73" s="940" t="s">
        <v>235</v>
      </c>
      <c r="J73" s="960" t="s">
        <v>235</v>
      </c>
      <c r="K73" s="966" t="s">
        <v>235</v>
      </c>
      <c r="L73" s="966" t="s">
        <v>235</v>
      </c>
      <c r="M73" s="966" t="s">
        <v>235</v>
      </c>
      <c r="N73" s="966" t="s">
        <v>235</v>
      </c>
      <c r="O73" s="966" t="s">
        <v>235</v>
      </c>
      <c r="P73" s="945"/>
      <c r="Q73" s="945"/>
      <c r="R73" s="945"/>
      <c r="S73" s="945"/>
      <c r="T73" s="945"/>
      <c r="U73" s="945"/>
    </row>
    <row r="74" spans="1:15" ht="16.5" customHeight="1">
      <c r="A74" s="989"/>
      <c r="B74" s="929" t="s">
        <v>615</v>
      </c>
      <c r="C74" s="937"/>
      <c r="D74" s="937"/>
      <c r="E74" s="937"/>
      <c r="F74" s="937"/>
      <c r="G74" s="937"/>
      <c r="H74" s="937"/>
      <c r="I74" s="937"/>
      <c r="J74" s="959"/>
      <c r="K74" s="965"/>
      <c r="L74" s="965"/>
      <c r="M74" s="965"/>
      <c r="N74" s="965"/>
      <c r="O74" s="965"/>
    </row>
    <row r="75" spans="1:24" s="923" customFormat="1" ht="12.75" customHeight="1" hidden="1">
      <c r="A75" s="932">
        <v>1</v>
      </c>
      <c r="B75" s="932">
        <v>2</v>
      </c>
      <c r="C75" s="932">
        <v>3</v>
      </c>
      <c r="D75" s="932">
        <v>4</v>
      </c>
      <c r="E75" s="932">
        <v>5</v>
      </c>
      <c r="F75" s="932">
        <v>6</v>
      </c>
      <c r="G75" s="932">
        <v>7</v>
      </c>
      <c r="H75" s="932">
        <v>8</v>
      </c>
      <c r="I75" s="932">
        <v>9</v>
      </c>
      <c r="J75" s="957">
        <v>10</v>
      </c>
      <c r="K75" s="963" t="s">
        <v>608</v>
      </c>
      <c r="L75" s="963" t="s">
        <v>609</v>
      </c>
      <c r="M75" s="963" t="s">
        <v>610</v>
      </c>
      <c r="N75" s="963" t="s">
        <v>611</v>
      </c>
      <c r="O75" s="963" t="s">
        <v>612</v>
      </c>
      <c r="P75" s="944"/>
      <c r="Q75" s="944"/>
      <c r="R75" s="944"/>
      <c r="S75" s="944"/>
      <c r="T75" s="944"/>
      <c r="U75" s="944"/>
      <c r="V75" s="944"/>
      <c r="W75" s="944"/>
      <c r="X75" s="944"/>
    </row>
    <row r="76" spans="1:25" ht="85.5" customHeight="1">
      <c r="A76" s="925">
        <v>40</v>
      </c>
      <c r="B76" s="929" t="s">
        <v>616</v>
      </c>
      <c r="C76" s="940" t="s">
        <v>235</v>
      </c>
      <c r="D76" s="940" t="s">
        <v>235</v>
      </c>
      <c r="E76" s="940" t="s">
        <v>235</v>
      </c>
      <c r="F76" s="940" t="s">
        <v>235</v>
      </c>
      <c r="G76" s="940" t="s">
        <v>235</v>
      </c>
      <c r="H76" s="940" t="s">
        <v>235</v>
      </c>
      <c r="I76" s="940" t="s">
        <v>235</v>
      </c>
      <c r="J76" s="960" t="s">
        <v>235</v>
      </c>
      <c r="K76" s="966" t="s">
        <v>235</v>
      </c>
      <c r="L76" s="966" t="s">
        <v>235</v>
      </c>
      <c r="M76" s="966" t="s">
        <v>235</v>
      </c>
      <c r="N76" s="966" t="s">
        <v>235</v>
      </c>
      <c r="O76" s="966" t="s">
        <v>235</v>
      </c>
      <c r="P76" s="945"/>
      <c r="Q76" s="945"/>
      <c r="R76" s="945"/>
      <c r="S76" s="945"/>
      <c r="T76" s="945"/>
      <c r="U76" s="945"/>
      <c r="V76" s="945"/>
      <c r="W76" s="945"/>
      <c r="X76" s="945"/>
      <c r="Y76" s="945"/>
    </row>
    <row r="77" spans="1:25" ht="24.75" customHeight="1">
      <c r="A77" s="925">
        <v>41</v>
      </c>
      <c r="B77" s="929" t="s">
        <v>636</v>
      </c>
      <c r="C77" s="940" t="s">
        <v>235</v>
      </c>
      <c r="D77" s="940" t="s">
        <v>235</v>
      </c>
      <c r="E77" s="940" t="s">
        <v>235</v>
      </c>
      <c r="F77" s="940" t="s">
        <v>235</v>
      </c>
      <c r="G77" s="940" t="s">
        <v>235</v>
      </c>
      <c r="H77" s="940" t="s">
        <v>235</v>
      </c>
      <c r="I77" s="940" t="s">
        <v>235</v>
      </c>
      <c r="J77" s="960" t="s">
        <v>235</v>
      </c>
      <c r="K77" s="966" t="s">
        <v>235</v>
      </c>
      <c r="L77" s="966" t="s">
        <v>235</v>
      </c>
      <c r="M77" s="966" t="s">
        <v>235</v>
      </c>
      <c r="N77" s="966" t="s">
        <v>235</v>
      </c>
      <c r="O77" s="966" t="s">
        <v>235</v>
      </c>
      <c r="P77" s="945"/>
      <c r="Q77" s="945"/>
      <c r="R77" s="945"/>
      <c r="S77" s="945"/>
      <c r="T77" s="945"/>
      <c r="U77" s="945"/>
      <c r="V77" s="945"/>
      <c r="W77" s="945"/>
      <c r="X77" s="945"/>
      <c r="Y77" s="945"/>
    </row>
    <row r="78" spans="1:15" ht="28.5" customHeight="1">
      <c r="A78" s="988">
        <v>42</v>
      </c>
      <c r="B78" s="929" t="s">
        <v>637</v>
      </c>
      <c r="C78" s="1009">
        <v>179</v>
      </c>
      <c r="D78" s="1009">
        <v>25</v>
      </c>
      <c r="E78" s="1009">
        <v>547</v>
      </c>
      <c r="F78" s="1009">
        <v>643</v>
      </c>
      <c r="G78" s="1009">
        <v>9639</v>
      </c>
      <c r="H78" s="1009">
        <v>8316</v>
      </c>
      <c r="I78" s="1009">
        <v>6992</v>
      </c>
      <c r="J78" s="1010">
        <v>5673</v>
      </c>
      <c r="K78" s="1011">
        <v>4343</v>
      </c>
      <c r="L78" s="1011">
        <v>3019</v>
      </c>
      <c r="M78" s="1011">
        <v>1785</v>
      </c>
      <c r="N78" s="1011">
        <v>1308</v>
      </c>
      <c r="O78" s="1011">
        <v>315</v>
      </c>
    </row>
    <row r="79" spans="1:15" ht="16.5" customHeight="1">
      <c r="A79" s="989"/>
      <c r="B79" s="929" t="s">
        <v>615</v>
      </c>
      <c r="C79" s="937"/>
      <c r="D79" s="937"/>
      <c r="E79" s="937"/>
      <c r="F79" s="937"/>
      <c r="G79" s="937"/>
      <c r="H79" s="937"/>
      <c r="I79" s="937"/>
      <c r="J79" s="959"/>
      <c r="K79" s="965"/>
      <c r="L79" s="965"/>
      <c r="M79" s="965"/>
      <c r="N79" s="965"/>
      <c r="O79" s="965"/>
    </row>
    <row r="80" spans="1:22" ht="28.5" customHeight="1">
      <c r="A80" s="925">
        <v>43</v>
      </c>
      <c r="B80" s="929" t="s">
        <v>638</v>
      </c>
      <c r="C80" s="930">
        <v>32</v>
      </c>
      <c r="D80" s="930">
        <v>1</v>
      </c>
      <c r="E80" s="939" t="s">
        <v>235</v>
      </c>
      <c r="F80" s="939" t="s">
        <v>235</v>
      </c>
      <c r="G80" s="939" t="s">
        <v>235</v>
      </c>
      <c r="H80" s="939" t="s">
        <v>235</v>
      </c>
      <c r="I80" s="939" t="s">
        <v>235</v>
      </c>
      <c r="J80" s="982" t="s">
        <v>235</v>
      </c>
      <c r="K80" s="986" t="s">
        <v>235</v>
      </c>
      <c r="L80" s="986" t="s">
        <v>235</v>
      </c>
      <c r="M80" s="986" t="s">
        <v>235</v>
      </c>
      <c r="N80" s="986" t="s">
        <v>235</v>
      </c>
      <c r="O80" s="986" t="s">
        <v>235</v>
      </c>
      <c r="P80" s="947"/>
      <c r="Q80" s="947"/>
      <c r="R80" s="947"/>
      <c r="S80" s="947"/>
      <c r="T80" s="928"/>
      <c r="U80" s="928"/>
      <c r="V80" s="928"/>
    </row>
    <row r="81" spans="1:22" ht="30.75" customHeight="1">
      <c r="A81" s="925">
        <v>44</v>
      </c>
      <c r="B81" s="929" t="s">
        <v>639</v>
      </c>
      <c r="C81" s="930">
        <v>0</v>
      </c>
      <c r="D81" s="930">
        <v>0</v>
      </c>
      <c r="E81" s="930">
        <v>547</v>
      </c>
      <c r="F81" s="930">
        <v>643</v>
      </c>
      <c r="G81" s="930">
        <v>9639</v>
      </c>
      <c r="H81" s="930">
        <v>8316</v>
      </c>
      <c r="I81" s="930">
        <v>6992</v>
      </c>
      <c r="J81" s="956">
        <v>5673</v>
      </c>
      <c r="K81" s="962">
        <v>4343</v>
      </c>
      <c r="L81" s="962">
        <v>3019</v>
      </c>
      <c r="M81" s="962">
        <v>1785</v>
      </c>
      <c r="N81" s="962">
        <v>1308</v>
      </c>
      <c r="O81" s="962">
        <v>315</v>
      </c>
      <c r="P81" s="928"/>
      <c r="Q81" s="928"/>
      <c r="R81" s="928"/>
      <c r="S81" s="928"/>
      <c r="T81" s="928"/>
      <c r="U81" s="928"/>
      <c r="V81" s="928"/>
    </row>
    <row r="82" spans="1:23" ht="32.25" customHeight="1">
      <c r="A82" s="925">
        <v>45</v>
      </c>
      <c r="B82" s="929" t="s">
        <v>640</v>
      </c>
      <c r="C82" s="937">
        <f aca="true" t="shared" si="3" ref="C82:O82">SUM(C64/C11)*100</f>
        <v>4.926744579945799</v>
      </c>
      <c r="D82" s="937">
        <f t="shared" si="3"/>
        <v>2.45971634365486</v>
      </c>
      <c r="E82" s="937">
        <f t="shared" si="3"/>
        <v>6.836304535527452</v>
      </c>
      <c r="F82" s="937">
        <f t="shared" si="3"/>
        <v>3.3636111221292295</v>
      </c>
      <c r="G82" s="937">
        <f t="shared" si="3"/>
        <v>22.02928870292887</v>
      </c>
      <c r="H82" s="937">
        <f t="shared" si="3"/>
        <v>21.014644351464433</v>
      </c>
      <c r="I82" s="937">
        <f t="shared" si="3"/>
        <v>15.813807531380753</v>
      </c>
      <c r="J82" s="983">
        <f t="shared" si="3"/>
        <v>12.713389121338912</v>
      </c>
      <c r="K82" s="965">
        <f t="shared" si="3"/>
        <v>9.589958158995817</v>
      </c>
      <c r="L82" s="965">
        <f t="shared" si="3"/>
        <v>6.47907949790795</v>
      </c>
      <c r="M82" s="965">
        <f t="shared" si="3"/>
        <v>3.7343096234309625</v>
      </c>
      <c r="N82" s="965">
        <f t="shared" si="3"/>
        <v>2.7364016736401675</v>
      </c>
      <c r="O82" s="965">
        <f t="shared" si="3"/>
        <v>0.6589958158995816</v>
      </c>
      <c r="P82" s="942"/>
      <c r="Q82" s="942"/>
      <c r="R82" s="942"/>
      <c r="S82" s="942"/>
      <c r="T82" s="942"/>
      <c r="U82" s="942"/>
      <c r="V82" s="942"/>
      <c r="W82" s="942"/>
    </row>
    <row r="83" spans="1:24" ht="53.25" customHeight="1">
      <c r="A83" s="988">
        <v>46</v>
      </c>
      <c r="B83" s="990" t="s">
        <v>641</v>
      </c>
      <c r="C83" s="1012">
        <v>1.33</v>
      </c>
      <c r="D83" s="1003">
        <v>0</v>
      </c>
      <c r="E83" s="1013">
        <v>2.98</v>
      </c>
      <c r="F83" s="1013">
        <v>3.36</v>
      </c>
      <c r="G83" s="1013">
        <v>22.03</v>
      </c>
      <c r="H83" s="1013">
        <v>21.01</v>
      </c>
      <c r="I83" s="1013">
        <v>15.81</v>
      </c>
      <c r="J83" s="1014">
        <v>12.71</v>
      </c>
      <c r="K83" s="1015">
        <v>9.59</v>
      </c>
      <c r="L83" s="1015">
        <v>6.48</v>
      </c>
      <c r="M83" s="1015">
        <v>3.73</v>
      </c>
      <c r="N83" s="1015">
        <v>2.74</v>
      </c>
      <c r="O83" s="1015">
        <v>0.66</v>
      </c>
      <c r="P83" s="942"/>
      <c r="Q83" s="942"/>
      <c r="R83" s="942"/>
      <c r="S83" s="942"/>
      <c r="T83" s="942"/>
      <c r="U83" s="942"/>
      <c r="V83" s="942"/>
      <c r="W83" s="942"/>
      <c r="X83" s="942"/>
    </row>
    <row r="84" spans="1:23" ht="46.5" customHeight="1">
      <c r="A84" s="1019">
        <v>47</v>
      </c>
      <c r="B84" s="1020" t="s">
        <v>642</v>
      </c>
      <c r="C84" s="1021">
        <f aca="true" t="shared" si="4" ref="C84:O84">SUM(C64/C13)*100</f>
        <v>27.795031055900623</v>
      </c>
      <c r="D84" s="1021">
        <f t="shared" si="4"/>
        <v>12.771084337349398</v>
      </c>
      <c r="E84" s="1021">
        <f t="shared" si="4"/>
        <v>36.31294964028777</v>
      </c>
      <c r="F84" s="1021">
        <f t="shared" si="4"/>
        <v>21.2</v>
      </c>
      <c r="G84" s="1021">
        <f t="shared" si="4"/>
        <v>131.625</v>
      </c>
      <c r="H84" s="1021">
        <f t="shared" si="4"/>
        <v>125.5625</v>
      </c>
      <c r="I84" s="1021">
        <f t="shared" si="4"/>
        <v>94.4875</v>
      </c>
      <c r="J84" s="1022">
        <f t="shared" si="4"/>
        <v>75.9625</v>
      </c>
      <c r="K84" s="965">
        <f t="shared" si="4"/>
        <v>57.3</v>
      </c>
      <c r="L84" s="965">
        <f t="shared" si="4"/>
        <v>38.7125</v>
      </c>
      <c r="M84" s="965">
        <f t="shared" si="4"/>
        <v>22.3125</v>
      </c>
      <c r="N84" s="965">
        <f t="shared" si="4"/>
        <v>16.35</v>
      </c>
      <c r="O84" s="965">
        <f t="shared" si="4"/>
        <v>3.9375</v>
      </c>
      <c r="P84" s="942"/>
      <c r="Q84" s="942"/>
      <c r="R84" s="942"/>
      <c r="S84" s="942"/>
      <c r="T84" s="942"/>
      <c r="U84" s="942"/>
      <c r="V84" s="942"/>
      <c r="W84" s="942"/>
    </row>
    <row r="85" spans="1:23" ht="12" customHeight="1">
      <c r="A85" s="967">
        <v>1</v>
      </c>
      <c r="B85" s="967">
        <v>2</v>
      </c>
      <c r="C85" s="1016">
        <v>3</v>
      </c>
      <c r="D85" s="1016">
        <v>4</v>
      </c>
      <c r="E85" s="1016">
        <v>5</v>
      </c>
      <c r="F85" s="1016">
        <v>6</v>
      </c>
      <c r="G85" s="1016">
        <v>7</v>
      </c>
      <c r="H85" s="1016">
        <v>8</v>
      </c>
      <c r="I85" s="1016">
        <v>9</v>
      </c>
      <c r="J85" s="1017">
        <v>10</v>
      </c>
      <c r="K85" s="1018" t="s">
        <v>608</v>
      </c>
      <c r="L85" s="1018" t="s">
        <v>609</v>
      </c>
      <c r="M85" s="1018" t="s">
        <v>610</v>
      </c>
      <c r="N85" s="1018" t="s">
        <v>611</v>
      </c>
      <c r="O85" s="1018" t="s">
        <v>612</v>
      </c>
      <c r="P85" s="942"/>
      <c r="Q85" s="942"/>
      <c r="R85" s="942"/>
      <c r="S85" s="942"/>
      <c r="T85" s="942"/>
      <c r="U85" s="942"/>
      <c r="V85" s="942"/>
      <c r="W85" s="942"/>
    </row>
    <row r="86" spans="1:23" ht="57.75" customHeight="1">
      <c r="A86" s="925">
        <v>48</v>
      </c>
      <c r="B86" s="929" t="s">
        <v>643</v>
      </c>
      <c r="C86" s="930">
        <v>0</v>
      </c>
      <c r="D86" s="930">
        <v>0</v>
      </c>
      <c r="E86" s="937">
        <v>15.85</v>
      </c>
      <c r="F86" s="937">
        <v>21.2</v>
      </c>
      <c r="G86" s="937">
        <v>131.63</v>
      </c>
      <c r="H86" s="937">
        <v>125.56</v>
      </c>
      <c r="I86" s="937">
        <v>94.49</v>
      </c>
      <c r="J86" s="983">
        <v>75.96</v>
      </c>
      <c r="K86" s="965">
        <v>57.3</v>
      </c>
      <c r="L86" s="965">
        <v>38.71</v>
      </c>
      <c r="M86" s="965">
        <v>22.31</v>
      </c>
      <c r="N86" s="965">
        <v>16.35</v>
      </c>
      <c r="O86" s="965">
        <v>3.94</v>
      </c>
      <c r="P86" s="942"/>
      <c r="Q86" s="942"/>
      <c r="R86" s="942"/>
      <c r="S86" s="942"/>
      <c r="T86" s="942"/>
      <c r="U86" s="942"/>
      <c r="V86" s="942"/>
      <c r="W86" s="942"/>
    </row>
    <row r="87" spans="1:15" ht="12.75" customHeight="1" hidden="1">
      <c r="A87" s="942"/>
      <c r="B87" s="942"/>
      <c r="C87" s="942"/>
      <c r="D87" s="942"/>
      <c r="E87" s="942"/>
      <c r="F87" s="942"/>
      <c r="G87" s="942"/>
      <c r="H87" s="942"/>
      <c r="I87" s="942"/>
      <c r="J87" s="942"/>
      <c r="K87" s="985"/>
      <c r="L87" s="985"/>
      <c r="M87" s="985"/>
      <c r="N87" s="985"/>
      <c r="O87" s="985"/>
    </row>
    <row r="88" spans="1:35" ht="30.75" customHeight="1">
      <c r="A88" s="925">
        <v>49</v>
      </c>
      <c r="B88" s="926" t="s">
        <v>644</v>
      </c>
      <c r="C88" s="927">
        <v>373</v>
      </c>
      <c r="D88" s="927">
        <v>939</v>
      </c>
      <c r="E88" s="927">
        <v>2980</v>
      </c>
      <c r="F88" s="927">
        <v>890</v>
      </c>
      <c r="G88" s="927">
        <v>1750</v>
      </c>
      <c r="H88" s="927">
        <v>1977</v>
      </c>
      <c r="I88" s="927">
        <v>1891</v>
      </c>
      <c r="J88" s="955">
        <v>1805</v>
      </c>
      <c r="K88" s="961">
        <v>1719</v>
      </c>
      <c r="L88" s="961">
        <v>1632</v>
      </c>
      <c r="M88" s="961">
        <v>1467</v>
      </c>
      <c r="N88" s="961">
        <v>1308</v>
      </c>
      <c r="O88" s="961">
        <v>315</v>
      </c>
      <c r="P88" s="931"/>
      <c r="Q88" s="931"/>
      <c r="R88" s="931"/>
      <c r="S88" s="931"/>
      <c r="T88" s="931"/>
      <c r="U88" s="931"/>
      <c r="V88" s="931"/>
      <c r="W88" s="933"/>
      <c r="X88" s="933"/>
      <c r="Y88" s="933"/>
      <c r="Z88" s="933"/>
      <c r="AA88" s="933"/>
      <c r="AB88" s="933"/>
      <c r="AC88" s="933"/>
      <c r="AD88" s="933"/>
      <c r="AE88" s="933"/>
      <c r="AF88" s="933"/>
      <c r="AG88" s="933"/>
      <c r="AH88" s="933"/>
      <c r="AI88" s="933"/>
    </row>
    <row r="89" spans="1:22" ht="30.75" customHeight="1">
      <c r="A89" s="925"/>
      <c r="B89" s="929" t="s">
        <v>645</v>
      </c>
      <c r="C89" s="939" t="s">
        <v>235</v>
      </c>
      <c r="D89" s="939" t="s">
        <v>235</v>
      </c>
      <c r="E89" s="939" t="s">
        <v>235</v>
      </c>
      <c r="F89" s="939" t="s">
        <v>235</v>
      </c>
      <c r="G89" s="939" t="s">
        <v>235</v>
      </c>
      <c r="H89" s="939" t="s">
        <v>235</v>
      </c>
      <c r="I89" s="939" t="s">
        <v>235</v>
      </c>
      <c r="J89" s="982" t="s">
        <v>235</v>
      </c>
      <c r="K89" s="986" t="s">
        <v>235</v>
      </c>
      <c r="L89" s="986" t="s">
        <v>235</v>
      </c>
      <c r="M89" s="986" t="s">
        <v>235</v>
      </c>
      <c r="N89" s="986" t="s">
        <v>235</v>
      </c>
      <c r="O89" s="986" t="s">
        <v>235</v>
      </c>
      <c r="P89" s="947"/>
      <c r="Q89" s="947"/>
      <c r="R89" s="947"/>
      <c r="S89" s="947"/>
      <c r="T89" s="947"/>
      <c r="U89" s="947"/>
      <c r="V89" s="928"/>
    </row>
    <row r="90" spans="1:22" ht="33.75" customHeight="1">
      <c r="A90" s="988">
        <v>50</v>
      </c>
      <c r="B90" s="929" t="s">
        <v>646</v>
      </c>
      <c r="C90" s="930">
        <v>373</v>
      </c>
      <c r="D90" s="930">
        <v>939</v>
      </c>
      <c r="E90" s="930">
        <v>2433</v>
      </c>
      <c r="F90" s="930">
        <v>247</v>
      </c>
      <c r="G90" s="930">
        <v>235</v>
      </c>
      <c r="H90" s="930">
        <v>223</v>
      </c>
      <c r="I90" s="930">
        <v>211</v>
      </c>
      <c r="J90" s="956">
        <v>200</v>
      </c>
      <c r="K90" s="962">
        <v>188</v>
      </c>
      <c r="L90" s="962">
        <v>175</v>
      </c>
      <c r="M90" s="962">
        <v>84</v>
      </c>
      <c r="N90" s="962">
        <v>0</v>
      </c>
      <c r="O90" s="962">
        <v>0</v>
      </c>
      <c r="P90" s="928"/>
      <c r="Q90" s="928"/>
      <c r="R90" s="928"/>
      <c r="S90" s="928"/>
      <c r="T90" s="928"/>
      <c r="U90" s="928"/>
      <c r="V90" s="928"/>
    </row>
    <row r="91" spans="1:22" ht="15" customHeight="1">
      <c r="A91" s="989"/>
      <c r="B91" s="929" t="s">
        <v>615</v>
      </c>
      <c r="C91" s="930"/>
      <c r="D91" s="930"/>
      <c r="E91" s="930"/>
      <c r="F91" s="930"/>
      <c r="G91" s="930"/>
      <c r="H91" s="930"/>
      <c r="I91" s="930"/>
      <c r="J91" s="956"/>
      <c r="K91" s="962"/>
      <c r="L91" s="962"/>
      <c r="M91" s="962"/>
      <c r="N91" s="962"/>
      <c r="O91" s="962"/>
      <c r="P91" s="928"/>
      <c r="Q91" s="928"/>
      <c r="R91" s="928"/>
      <c r="S91" s="928"/>
      <c r="T91" s="928"/>
      <c r="U91" s="928"/>
      <c r="V91" s="928"/>
    </row>
    <row r="92" spans="1:22" s="923" customFormat="1" ht="12.75" customHeight="1" hidden="1">
      <c r="A92" s="932">
        <v>1</v>
      </c>
      <c r="B92" s="932">
        <v>2</v>
      </c>
      <c r="C92" s="948">
        <v>3</v>
      </c>
      <c r="D92" s="948">
        <v>4</v>
      </c>
      <c r="E92" s="948">
        <v>5</v>
      </c>
      <c r="F92" s="948">
        <v>6</v>
      </c>
      <c r="G92" s="948">
        <v>7</v>
      </c>
      <c r="H92" s="948">
        <v>8</v>
      </c>
      <c r="I92" s="948">
        <v>9</v>
      </c>
      <c r="J92" s="984">
        <v>10</v>
      </c>
      <c r="K92" s="987" t="s">
        <v>608</v>
      </c>
      <c r="L92" s="987" t="s">
        <v>609</v>
      </c>
      <c r="M92" s="987" t="s">
        <v>610</v>
      </c>
      <c r="N92" s="987" t="s">
        <v>611</v>
      </c>
      <c r="O92" s="987" t="s">
        <v>612</v>
      </c>
      <c r="P92" s="949"/>
      <c r="Q92" s="949"/>
      <c r="R92" s="949"/>
      <c r="S92" s="949"/>
      <c r="T92" s="949"/>
      <c r="U92" s="949"/>
      <c r="V92" s="949"/>
    </row>
    <row r="93" spans="1:22" ht="87.75" customHeight="1">
      <c r="A93" s="925">
        <v>51</v>
      </c>
      <c r="B93" s="929" t="s">
        <v>616</v>
      </c>
      <c r="C93" s="939" t="s">
        <v>235</v>
      </c>
      <c r="D93" s="930">
        <v>630000</v>
      </c>
      <c r="E93" s="930">
        <v>2276</v>
      </c>
      <c r="F93" s="939" t="s">
        <v>235</v>
      </c>
      <c r="G93" s="939" t="s">
        <v>235</v>
      </c>
      <c r="H93" s="939" t="s">
        <v>235</v>
      </c>
      <c r="I93" s="939" t="s">
        <v>235</v>
      </c>
      <c r="J93" s="982" t="s">
        <v>235</v>
      </c>
      <c r="K93" s="986" t="s">
        <v>235</v>
      </c>
      <c r="L93" s="986" t="s">
        <v>235</v>
      </c>
      <c r="M93" s="986" t="s">
        <v>235</v>
      </c>
      <c r="N93" s="986" t="s">
        <v>235</v>
      </c>
      <c r="O93" s="986" t="s">
        <v>235</v>
      </c>
      <c r="P93" s="947"/>
      <c r="Q93" s="947"/>
      <c r="R93" s="947"/>
      <c r="S93" s="947"/>
      <c r="T93" s="947"/>
      <c r="U93" s="947"/>
      <c r="V93" s="947"/>
    </row>
    <row r="94" spans="1:22" ht="10.5" customHeight="1">
      <c r="A94" s="924"/>
      <c r="B94" s="924"/>
      <c r="C94" s="932"/>
      <c r="D94" s="932"/>
      <c r="E94" s="932"/>
      <c r="F94" s="932"/>
      <c r="G94" s="932"/>
      <c r="H94" s="932"/>
      <c r="I94" s="932"/>
      <c r="J94" s="957"/>
      <c r="K94" s="963"/>
      <c r="L94" s="963"/>
      <c r="M94" s="963"/>
      <c r="N94" s="963"/>
      <c r="O94" s="963"/>
      <c r="P94" s="947"/>
      <c r="Q94" s="947"/>
      <c r="R94" s="947"/>
      <c r="S94" s="947"/>
      <c r="T94" s="947"/>
      <c r="U94" s="947"/>
      <c r="V94" s="947"/>
    </row>
    <row r="95" spans="1:17" ht="34.5" customHeight="1">
      <c r="A95" s="988">
        <v>52</v>
      </c>
      <c r="B95" s="929" t="s">
        <v>629</v>
      </c>
      <c r="C95" s="940" t="s">
        <v>235</v>
      </c>
      <c r="D95" s="940" t="s">
        <v>235</v>
      </c>
      <c r="E95" s="940" t="s">
        <v>235</v>
      </c>
      <c r="F95" s="940" t="s">
        <v>235</v>
      </c>
      <c r="G95" s="940" t="s">
        <v>235</v>
      </c>
      <c r="H95" s="940" t="s">
        <v>235</v>
      </c>
      <c r="I95" s="940" t="s">
        <v>235</v>
      </c>
      <c r="J95" s="960" t="s">
        <v>235</v>
      </c>
      <c r="K95" s="966" t="s">
        <v>235</v>
      </c>
      <c r="L95" s="966" t="s">
        <v>235</v>
      </c>
      <c r="M95" s="966" t="s">
        <v>235</v>
      </c>
      <c r="N95" s="966" t="s">
        <v>235</v>
      </c>
      <c r="O95" s="966" t="s">
        <v>235</v>
      </c>
      <c r="P95" s="945"/>
      <c r="Q95" s="945"/>
    </row>
    <row r="96" spans="1:15" ht="14.25" customHeight="1">
      <c r="A96" s="989"/>
      <c r="B96" s="929" t="s">
        <v>615</v>
      </c>
      <c r="C96" s="937"/>
      <c r="D96" s="937"/>
      <c r="E96" s="937"/>
      <c r="F96" s="937"/>
      <c r="G96" s="937"/>
      <c r="H96" s="937"/>
      <c r="I96" s="937"/>
      <c r="J96" s="959"/>
      <c r="K96" s="965"/>
      <c r="L96" s="965"/>
      <c r="M96" s="965"/>
      <c r="N96" s="965"/>
      <c r="O96" s="965"/>
    </row>
    <row r="97" spans="1:22" ht="91.5" customHeight="1">
      <c r="A97" s="925">
        <v>53</v>
      </c>
      <c r="B97" s="929" t="s">
        <v>616</v>
      </c>
      <c r="C97" s="940" t="s">
        <v>235</v>
      </c>
      <c r="D97" s="940" t="s">
        <v>235</v>
      </c>
      <c r="E97" s="940" t="s">
        <v>235</v>
      </c>
      <c r="F97" s="940" t="s">
        <v>235</v>
      </c>
      <c r="G97" s="940" t="s">
        <v>235</v>
      </c>
      <c r="H97" s="940" t="s">
        <v>235</v>
      </c>
      <c r="I97" s="940" t="s">
        <v>235</v>
      </c>
      <c r="J97" s="960" t="s">
        <v>235</v>
      </c>
      <c r="K97" s="966" t="s">
        <v>235</v>
      </c>
      <c r="L97" s="966" t="s">
        <v>235</v>
      </c>
      <c r="M97" s="966" t="s">
        <v>235</v>
      </c>
      <c r="N97" s="966" t="s">
        <v>235</v>
      </c>
      <c r="O97" s="966" t="s">
        <v>235</v>
      </c>
      <c r="P97" s="945"/>
      <c r="Q97" s="945"/>
      <c r="R97" s="945"/>
      <c r="S97" s="945"/>
      <c r="T97" s="945"/>
      <c r="U97" s="945"/>
      <c r="V97" s="945"/>
    </row>
    <row r="98" spans="1:22" ht="44.25" customHeight="1">
      <c r="A98" s="988">
        <v>54</v>
      </c>
      <c r="B98" s="929" t="s">
        <v>630</v>
      </c>
      <c r="C98" s="940" t="s">
        <v>235</v>
      </c>
      <c r="D98" s="940" t="s">
        <v>235</v>
      </c>
      <c r="E98" s="940" t="s">
        <v>235</v>
      </c>
      <c r="F98" s="940" t="s">
        <v>235</v>
      </c>
      <c r="G98" s="940" t="s">
        <v>235</v>
      </c>
      <c r="H98" s="940" t="s">
        <v>235</v>
      </c>
      <c r="I98" s="940" t="s">
        <v>235</v>
      </c>
      <c r="J98" s="960" t="s">
        <v>235</v>
      </c>
      <c r="K98" s="966" t="s">
        <v>235</v>
      </c>
      <c r="L98" s="966" t="s">
        <v>235</v>
      </c>
      <c r="M98" s="966" t="s">
        <v>235</v>
      </c>
      <c r="N98" s="966" t="s">
        <v>235</v>
      </c>
      <c r="O98" s="966" t="s">
        <v>235</v>
      </c>
      <c r="P98" s="945"/>
      <c r="Q98" s="945"/>
      <c r="R98" s="945"/>
      <c r="S98" s="945"/>
      <c r="T98" s="945"/>
      <c r="U98" s="945"/>
      <c r="V98" s="945"/>
    </row>
    <row r="99" spans="1:22" s="1029" customFormat="1" ht="18.75" customHeight="1">
      <c r="A99" s="1023"/>
      <c r="B99" s="1024" t="s">
        <v>615</v>
      </c>
      <c r="C99" s="1025"/>
      <c r="D99" s="1025"/>
      <c r="E99" s="1025"/>
      <c r="F99" s="1025"/>
      <c r="G99" s="1025"/>
      <c r="H99" s="1025"/>
      <c r="I99" s="1025"/>
      <c r="J99" s="1026"/>
      <c r="K99" s="1027"/>
      <c r="L99" s="1027"/>
      <c r="M99" s="1027"/>
      <c r="N99" s="1027"/>
      <c r="O99" s="1027"/>
      <c r="P99" s="1028"/>
      <c r="Q99" s="1028"/>
      <c r="R99" s="1028"/>
      <c r="S99" s="1028"/>
      <c r="T99" s="1028"/>
      <c r="U99" s="1028"/>
      <c r="V99" s="1028"/>
    </row>
    <row r="100" spans="1:22" ht="10.5" customHeight="1">
      <c r="A100" s="924">
        <v>1</v>
      </c>
      <c r="B100" s="924">
        <v>2</v>
      </c>
      <c r="C100" s="932">
        <v>3</v>
      </c>
      <c r="D100" s="932">
        <v>4</v>
      </c>
      <c r="E100" s="932">
        <v>5</v>
      </c>
      <c r="F100" s="932">
        <v>6</v>
      </c>
      <c r="G100" s="932">
        <v>7</v>
      </c>
      <c r="H100" s="932">
        <v>8</v>
      </c>
      <c r="I100" s="932">
        <v>9</v>
      </c>
      <c r="J100" s="957">
        <v>10</v>
      </c>
      <c r="K100" s="963" t="s">
        <v>608</v>
      </c>
      <c r="L100" s="963" t="s">
        <v>609</v>
      </c>
      <c r="M100" s="963" t="s">
        <v>610</v>
      </c>
      <c r="N100" s="963" t="s">
        <v>611</v>
      </c>
      <c r="O100" s="963" t="s">
        <v>612</v>
      </c>
      <c r="P100" s="945"/>
      <c r="Q100" s="945"/>
      <c r="R100" s="945"/>
      <c r="S100" s="945"/>
      <c r="T100" s="945"/>
      <c r="U100" s="945"/>
      <c r="V100" s="945"/>
    </row>
    <row r="101" spans="1:22" ht="83.25" customHeight="1">
      <c r="A101" s="925">
        <v>55</v>
      </c>
      <c r="B101" s="929" t="s">
        <v>616</v>
      </c>
      <c r="C101" s="940" t="s">
        <v>235</v>
      </c>
      <c r="D101" s="940" t="s">
        <v>235</v>
      </c>
      <c r="E101" s="940" t="s">
        <v>235</v>
      </c>
      <c r="F101" s="940" t="s">
        <v>235</v>
      </c>
      <c r="G101" s="940" t="s">
        <v>235</v>
      </c>
      <c r="H101" s="940" t="s">
        <v>235</v>
      </c>
      <c r="I101" s="940" t="s">
        <v>235</v>
      </c>
      <c r="J101" s="960" t="s">
        <v>235</v>
      </c>
      <c r="K101" s="966" t="s">
        <v>235</v>
      </c>
      <c r="L101" s="966" t="s">
        <v>235</v>
      </c>
      <c r="M101" s="966" t="s">
        <v>235</v>
      </c>
      <c r="N101" s="966" t="s">
        <v>235</v>
      </c>
      <c r="O101" s="966" t="s">
        <v>235</v>
      </c>
      <c r="P101" s="945"/>
      <c r="Q101" s="945"/>
      <c r="R101" s="945"/>
      <c r="S101" s="945"/>
      <c r="T101" s="945"/>
      <c r="U101" s="945"/>
      <c r="V101" s="945"/>
    </row>
    <row r="102" spans="1:22" ht="36" customHeight="1">
      <c r="A102" s="925">
        <v>56</v>
      </c>
      <c r="B102" s="929" t="s">
        <v>647</v>
      </c>
      <c r="C102" s="930">
        <v>0</v>
      </c>
      <c r="D102" s="930">
        <v>0</v>
      </c>
      <c r="E102" s="930">
        <v>547</v>
      </c>
      <c r="F102" s="930">
        <v>643</v>
      </c>
      <c r="G102" s="930">
        <v>1515</v>
      </c>
      <c r="H102" s="930">
        <v>1754</v>
      </c>
      <c r="I102" s="930">
        <v>1680</v>
      </c>
      <c r="J102" s="956">
        <v>1605</v>
      </c>
      <c r="K102" s="962">
        <v>1531</v>
      </c>
      <c r="L102" s="962">
        <v>1457</v>
      </c>
      <c r="M102" s="962">
        <v>1383</v>
      </c>
      <c r="N102" s="962">
        <v>1308</v>
      </c>
      <c r="O102" s="962">
        <v>315</v>
      </c>
      <c r="P102" s="928"/>
      <c r="Q102" s="928"/>
      <c r="R102" s="928"/>
      <c r="S102" s="928"/>
      <c r="T102" s="928"/>
      <c r="U102" s="928"/>
      <c r="V102" s="928"/>
    </row>
    <row r="103" spans="1:15" ht="49.5" customHeight="1">
      <c r="A103" s="925">
        <v>57</v>
      </c>
      <c r="B103" s="929" t="s">
        <v>648</v>
      </c>
      <c r="C103" s="937">
        <f aca="true" t="shared" si="5" ref="C103:O103">SUM(C88/C11)*100</f>
        <v>0.7897188346883469</v>
      </c>
      <c r="D103" s="937">
        <f t="shared" si="5"/>
        <v>1.7431499220316327</v>
      </c>
      <c r="E103" s="937">
        <f t="shared" si="5"/>
        <v>5.045118255540318</v>
      </c>
      <c r="F103" s="937">
        <f t="shared" si="5"/>
        <v>1.7651025346079092</v>
      </c>
      <c r="G103" s="937">
        <f t="shared" si="5"/>
        <v>3.6610878661087867</v>
      </c>
      <c r="H103" s="937">
        <f t="shared" si="5"/>
        <v>4.135983263598327</v>
      </c>
      <c r="I103" s="937">
        <f t="shared" si="5"/>
        <v>3.9560669456066946</v>
      </c>
      <c r="J103" s="959">
        <f t="shared" si="5"/>
        <v>3.776150627615063</v>
      </c>
      <c r="K103" s="965">
        <f t="shared" si="5"/>
        <v>3.5962343096234313</v>
      </c>
      <c r="L103" s="965">
        <f t="shared" si="5"/>
        <v>3.414225941422594</v>
      </c>
      <c r="M103" s="965">
        <f t="shared" si="5"/>
        <v>3.0690376569037654</v>
      </c>
      <c r="N103" s="965">
        <f t="shared" si="5"/>
        <v>2.7364016736401675</v>
      </c>
      <c r="O103" s="965">
        <f t="shared" si="5"/>
        <v>0.6589958158995816</v>
      </c>
    </row>
    <row r="104" spans="1:15" ht="12.75" customHeight="1" hidden="1">
      <c r="A104" s="942"/>
      <c r="B104" s="942"/>
      <c r="C104" s="942"/>
      <c r="D104" s="942"/>
      <c r="E104" s="942"/>
      <c r="F104" s="942"/>
      <c r="G104" s="942"/>
      <c r="H104" s="942"/>
      <c r="I104" s="942"/>
      <c r="J104" s="942"/>
      <c r="K104" s="985"/>
      <c r="L104" s="985"/>
      <c r="M104" s="985"/>
      <c r="N104" s="985"/>
      <c r="O104" s="985"/>
    </row>
    <row r="105" spans="1:15" ht="60" customHeight="1">
      <c r="A105" s="925">
        <v>58</v>
      </c>
      <c r="B105" s="929" t="s">
        <v>649</v>
      </c>
      <c r="C105" s="937">
        <f>SUM(C103)</f>
        <v>0.7897188346883469</v>
      </c>
      <c r="D105" s="937">
        <v>0.57</v>
      </c>
      <c r="E105" s="937">
        <v>1.19</v>
      </c>
      <c r="F105" s="937">
        <f aca="true" t="shared" si="6" ref="F105:O105">SUM(F103)</f>
        <v>1.7651025346079092</v>
      </c>
      <c r="G105" s="937">
        <f t="shared" si="6"/>
        <v>3.6610878661087867</v>
      </c>
      <c r="H105" s="937">
        <f t="shared" si="6"/>
        <v>4.135983263598327</v>
      </c>
      <c r="I105" s="937">
        <f t="shared" si="6"/>
        <v>3.9560669456066946</v>
      </c>
      <c r="J105" s="983">
        <f t="shared" si="6"/>
        <v>3.776150627615063</v>
      </c>
      <c r="K105" s="965">
        <f t="shared" si="6"/>
        <v>3.5962343096234313</v>
      </c>
      <c r="L105" s="965">
        <f t="shared" si="6"/>
        <v>3.414225941422594</v>
      </c>
      <c r="M105" s="965">
        <f t="shared" si="6"/>
        <v>3.0690376569037654</v>
      </c>
      <c r="N105" s="965">
        <f t="shared" si="6"/>
        <v>2.7364016736401675</v>
      </c>
      <c r="O105" s="965">
        <f t="shared" si="6"/>
        <v>0.6589958158995816</v>
      </c>
    </row>
    <row r="106" spans="1:15" ht="45.75" customHeight="1">
      <c r="A106" s="925">
        <v>59</v>
      </c>
      <c r="B106" s="929" t="s">
        <v>650</v>
      </c>
      <c r="C106" s="937">
        <f aca="true" t="shared" si="7" ref="C106:O106">SUM(C88/C13)*100</f>
        <v>4.455327281414237</v>
      </c>
      <c r="D106" s="937">
        <f t="shared" si="7"/>
        <v>9.050602409638554</v>
      </c>
      <c r="E106" s="937">
        <f t="shared" si="7"/>
        <v>26.798561151079138</v>
      </c>
      <c r="F106" s="937">
        <f t="shared" si="7"/>
        <v>11.125</v>
      </c>
      <c r="G106" s="937">
        <f t="shared" si="7"/>
        <v>21.875</v>
      </c>
      <c r="H106" s="937">
        <f t="shared" si="7"/>
        <v>24.712500000000002</v>
      </c>
      <c r="I106" s="937">
        <f t="shared" si="7"/>
        <v>23.6375</v>
      </c>
      <c r="J106" s="983">
        <f t="shared" si="7"/>
        <v>22.5625</v>
      </c>
      <c r="K106" s="965">
        <f t="shared" si="7"/>
        <v>21.4875</v>
      </c>
      <c r="L106" s="965">
        <f t="shared" si="7"/>
        <v>20.4</v>
      </c>
      <c r="M106" s="965">
        <f t="shared" si="7"/>
        <v>18.337500000000002</v>
      </c>
      <c r="N106" s="965">
        <f t="shared" si="7"/>
        <v>16.35</v>
      </c>
      <c r="O106" s="965">
        <f t="shared" si="7"/>
        <v>3.9375</v>
      </c>
    </row>
    <row r="107" spans="1:15" ht="62.25" customHeight="1">
      <c r="A107" s="925">
        <v>60</v>
      </c>
      <c r="B107" s="929" t="s">
        <v>651</v>
      </c>
      <c r="C107" s="937">
        <f>SUM(C106)</f>
        <v>4.455327281414237</v>
      </c>
      <c r="D107" s="937">
        <v>2.97</v>
      </c>
      <c r="E107" s="937">
        <v>6.33</v>
      </c>
      <c r="F107" s="937">
        <f aca="true" t="shared" si="8" ref="F107:O107">SUM(F106)</f>
        <v>11.125</v>
      </c>
      <c r="G107" s="937">
        <f t="shared" si="8"/>
        <v>21.875</v>
      </c>
      <c r="H107" s="937">
        <f t="shared" si="8"/>
        <v>24.712500000000002</v>
      </c>
      <c r="I107" s="937">
        <f t="shared" si="8"/>
        <v>23.6375</v>
      </c>
      <c r="J107" s="983">
        <f t="shared" si="8"/>
        <v>22.5625</v>
      </c>
      <c r="K107" s="965">
        <f t="shared" si="8"/>
        <v>21.4875</v>
      </c>
      <c r="L107" s="965">
        <f t="shared" si="8"/>
        <v>20.4</v>
      </c>
      <c r="M107" s="965">
        <f t="shared" si="8"/>
        <v>18.337500000000002</v>
      </c>
      <c r="N107" s="965">
        <f t="shared" si="8"/>
        <v>16.35</v>
      </c>
      <c r="O107" s="965">
        <f t="shared" si="8"/>
        <v>3.9375</v>
      </c>
    </row>
    <row r="108" spans="3:15" ht="12.75">
      <c r="C108" s="938"/>
      <c r="D108" s="938"/>
      <c r="E108" s="938"/>
      <c r="F108" s="938"/>
      <c r="G108" s="938"/>
      <c r="H108" s="938"/>
      <c r="I108" s="938"/>
      <c r="J108" s="950"/>
      <c r="K108" s="938"/>
      <c r="L108" s="938"/>
      <c r="M108" s="938"/>
      <c r="N108" s="938"/>
      <c r="O108" s="938"/>
    </row>
    <row r="109" spans="3:15" ht="46.5" customHeight="1">
      <c r="C109" s="938"/>
      <c r="D109" s="938"/>
      <c r="E109" s="938"/>
      <c r="F109" s="938"/>
      <c r="G109" s="938"/>
      <c r="H109" s="938"/>
      <c r="I109" s="938"/>
      <c r="J109" s="950"/>
      <c r="K109" s="938"/>
      <c r="L109" s="938"/>
      <c r="M109" s="938"/>
      <c r="N109" s="938"/>
      <c r="O109" s="938"/>
    </row>
    <row r="110" spans="3:15" ht="16.5" customHeight="1">
      <c r="C110" s="938"/>
      <c r="D110" s="938"/>
      <c r="E110" s="938" t="s">
        <v>480</v>
      </c>
      <c r="F110" s="942"/>
      <c r="G110" s="938"/>
      <c r="H110" s="938"/>
      <c r="I110" s="1101" t="s">
        <v>652</v>
      </c>
      <c r="J110" s="1101"/>
      <c r="K110" s="1101"/>
      <c r="L110" s="1101"/>
      <c r="M110" s="1101"/>
      <c r="N110" s="938"/>
      <c r="O110" s="938"/>
    </row>
    <row r="111" spans="3:15" ht="20.25" customHeight="1">
      <c r="C111" s="938"/>
      <c r="D111" s="938"/>
      <c r="E111" s="938"/>
      <c r="F111" s="938"/>
      <c r="G111" s="938"/>
      <c r="H111" s="938"/>
      <c r="I111" s="1102" t="s">
        <v>653</v>
      </c>
      <c r="J111" s="1102"/>
      <c r="K111" s="1102"/>
      <c r="L111" s="1102"/>
      <c r="M111" s="1102"/>
      <c r="N111" s="938"/>
      <c r="O111" s="938"/>
    </row>
    <row r="112" spans="3:15" ht="16.5" customHeight="1">
      <c r="C112" s="938"/>
      <c r="D112" s="938"/>
      <c r="E112" s="938"/>
      <c r="F112" s="938"/>
      <c r="G112" s="938"/>
      <c r="H112" s="938"/>
      <c r="I112" s="938"/>
      <c r="J112" s="950"/>
      <c r="K112" s="938"/>
      <c r="L112" s="938"/>
      <c r="M112" s="938"/>
      <c r="N112" s="938"/>
      <c r="O112" s="938"/>
    </row>
    <row r="113" spans="3:15" ht="12.75">
      <c r="C113" s="938"/>
      <c r="D113" s="938"/>
      <c r="E113" s="938"/>
      <c r="F113" s="938"/>
      <c r="G113" s="938"/>
      <c r="H113" s="938"/>
      <c r="I113" s="938"/>
      <c r="J113" s="950"/>
      <c r="K113" s="938"/>
      <c r="L113" s="938"/>
      <c r="M113" s="938"/>
      <c r="N113" s="938"/>
      <c r="O113" s="938"/>
    </row>
    <row r="114" spans="3:15" ht="12.75">
      <c r="C114" s="938"/>
      <c r="D114" s="938"/>
      <c r="E114" s="938"/>
      <c r="F114" s="938"/>
      <c r="G114" s="938"/>
      <c r="H114" s="938"/>
      <c r="I114" s="938"/>
      <c r="J114" s="950"/>
      <c r="K114" s="938"/>
      <c r="L114" s="938"/>
      <c r="M114" s="938"/>
      <c r="N114" s="938"/>
      <c r="O114" s="938"/>
    </row>
    <row r="115" spans="3:15" ht="21" customHeight="1">
      <c r="C115" s="938"/>
      <c r="D115" s="938"/>
      <c r="E115" s="938"/>
      <c r="F115" s="938"/>
      <c r="G115" s="938"/>
      <c r="H115" s="938"/>
      <c r="I115" s="938"/>
      <c r="J115" s="950"/>
      <c r="K115" s="938"/>
      <c r="L115" s="938"/>
      <c r="M115" s="938"/>
      <c r="N115" s="938"/>
      <c r="O115" s="938"/>
    </row>
    <row r="116" spans="3:15" ht="12.75">
      <c r="C116" s="938"/>
      <c r="D116" s="938"/>
      <c r="E116" s="938"/>
      <c r="F116" s="938"/>
      <c r="G116" s="938"/>
      <c r="H116" s="938"/>
      <c r="I116" s="938"/>
      <c r="J116" s="950"/>
      <c r="K116" s="938"/>
      <c r="L116" s="938"/>
      <c r="M116" s="938"/>
      <c r="N116" s="938"/>
      <c r="O116" s="938"/>
    </row>
    <row r="117" spans="3:15" ht="12.75">
      <c r="C117" s="938"/>
      <c r="D117" s="938"/>
      <c r="E117" s="938"/>
      <c r="F117" s="938"/>
      <c r="G117" s="938"/>
      <c r="H117" s="938"/>
      <c r="I117" s="938"/>
      <c r="J117" s="950"/>
      <c r="K117" s="938"/>
      <c r="L117" s="938"/>
      <c r="M117" s="938"/>
      <c r="N117" s="938"/>
      <c r="O117" s="938"/>
    </row>
    <row r="118" spans="3:15" ht="12.75">
      <c r="C118" s="938"/>
      <c r="D118" s="938"/>
      <c r="E118" s="938"/>
      <c r="F118" s="938"/>
      <c r="G118" s="938"/>
      <c r="H118" s="938"/>
      <c r="I118" s="938"/>
      <c r="J118" s="950"/>
      <c r="K118" s="938"/>
      <c r="L118" s="938"/>
      <c r="M118" s="938"/>
      <c r="N118" s="938"/>
      <c r="O118" s="938"/>
    </row>
    <row r="119" spans="3:15" ht="12.75">
      <c r="C119" s="938"/>
      <c r="D119" s="938"/>
      <c r="E119" s="938"/>
      <c r="F119" s="938"/>
      <c r="G119" s="938"/>
      <c r="H119" s="938"/>
      <c r="I119" s="938"/>
      <c r="J119" s="950"/>
      <c r="K119" s="938"/>
      <c r="L119" s="938"/>
      <c r="M119" s="938"/>
      <c r="N119" s="938"/>
      <c r="O119" s="938"/>
    </row>
    <row r="120" spans="3:15" ht="12.75">
      <c r="C120" s="938"/>
      <c r="D120" s="938"/>
      <c r="E120" s="938"/>
      <c r="F120" s="938"/>
      <c r="G120" s="938"/>
      <c r="H120" s="938"/>
      <c r="I120" s="938"/>
      <c r="J120" s="950"/>
      <c r="K120" s="938"/>
      <c r="L120" s="938"/>
      <c r="M120" s="938"/>
      <c r="N120" s="938"/>
      <c r="O120" s="938"/>
    </row>
    <row r="121" spans="3:15" ht="12.75">
      <c r="C121" s="938"/>
      <c r="D121" s="938"/>
      <c r="E121" s="938"/>
      <c r="F121" s="938"/>
      <c r="G121" s="938"/>
      <c r="H121" s="938"/>
      <c r="I121" s="938"/>
      <c r="J121" s="950"/>
      <c r="K121" s="938"/>
      <c r="L121" s="938"/>
      <c r="M121" s="938"/>
      <c r="N121" s="938"/>
      <c r="O121" s="938"/>
    </row>
    <row r="122" spans="3:15" ht="12.75">
      <c r="C122" s="938"/>
      <c r="D122" s="938"/>
      <c r="E122" s="938"/>
      <c r="F122" s="938"/>
      <c r="G122" s="938"/>
      <c r="H122" s="938"/>
      <c r="I122" s="938"/>
      <c r="J122" s="950"/>
      <c r="K122" s="938"/>
      <c r="L122" s="938"/>
      <c r="M122" s="938"/>
      <c r="N122" s="938"/>
      <c r="O122" s="938"/>
    </row>
    <row r="123" spans="3:15" ht="12.75">
      <c r="C123" s="938"/>
      <c r="D123" s="938"/>
      <c r="E123" s="938"/>
      <c r="F123" s="938"/>
      <c r="G123" s="938"/>
      <c r="H123" s="938"/>
      <c r="I123" s="938"/>
      <c r="J123" s="950"/>
      <c r="K123" s="938"/>
      <c r="L123" s="938"/>
      <c r="M123" s="938"/>
      <c r="N123" s="938"/>
      <c r="O123" s="938"/>
    </row>
    <row r="124" spans="3:15" ht="12.75">
      <c r="C124" s="938"/>
      <c r="D124" s="938"/>
      <c r="E124" s="938"/>
      <c r="F124" s="938"/>
      <c r="G124" s="938"/>
      <c r="H124" s="938"/>
      <c r="I124" s="938"/>
      <c r="J124" s="950"/>
      <c r="K124" s="938"/>
      <c r="L124" s="938"/>
      <c r="M124" s="938"/>
      <c r="N124" s="938"/>
      <c r="O124" s="938"/>
    </row>
    <row r="125" spans="3:15" ht="12.75">
      <c r="C125" s="938"/>
      <c r="D125" s="938"/>
      <c r="E125" s="938"/>
      <c r="F125" s="938"/>
      <c r="G125" s="938"/>
      <c r="H125" s="938"/>
      <c r="I125" s="938"/>
      <c r="J125" s="950"/>
      <c r="K125" s="938"/>
      <c r="L125" s="938"/>
      <c r="M125" s="938"/>
      <c r="N125" s="938"/>
      <c r="O125" s="938"/>
    </row>
    <row r="126" spans="3:15" ht="12.75">
      <c r="C126" s="938"/>
      <c r="D126" s="938"/>
      <c r="E126" s="938"/>
      <c r="F126" s="938"/>
      <c r="G126" s="938"/>
      <c r="H126" s="938"/>
      <c r="I126" s="938"/>
      <c r="J126" s="950"/>
      <c r="K126" s="938"/>
      <c r="L126" s="938"/>
      <c r="M126" s="938"/>
      <c r="N126" s="938"/>
      <c r="O126" s="938"/>
    </row>
    <row r="127" spans="3:15" ht="12.75">
      <c r="C127" s="938"/>
      <c r="D127" s="938"/>
      <c r="E127" s="938"/>
      <c r="F127" s="938"/>
      <c r="G127" s="938"/>
      <c r="H127" s="938"/>
      <c r="I127" s="938"/>
      <c r="J127" s="950"/>
      <c r="K127" s="938"/>
      <c r="L127" s="938"/>
      <c r="M127" s="938"/>
      <c r="N127" s="938"/>
      <c r="O127" s="938"/>
    </row>
    <row r="128" spans="3:15" ht="12.75">
      <c r="C128" s="938"/>
      <c r="D128" s="938"/>
      <c r="E128" s="938"/>
      <c r="F128" s="938"/>
      <c r="G128" s="938"/>
      <c r="H128" s="938"/>
      <c r="I128" s="938"/>
      <c r="J128" s="950"/>
      <c r="K128" s="938"/>
      <c r="L128" s="938"/>
      <c r="M128" s="938"/>
      <c r="N128" s="938"/>
      <c r="O128" s="938"/>
    </row>
    <row r="129" spans="3:15" ht="12.75">
      <c r="C129" s="938"/>
      <c r="D129" s="938"/>
      <c r="E129" s="938"/>
      <c r="F129" s="938"/>
      <c r="G129" s="938"/>
      <c r="H129" s="938"/>
      <c r="I129" s="938"/>
      <c r="J129" s="950"/>
      <c r="K129" s="938"/>
      <c r="L129" s="938"/>
      <c r="M129" s="938"/>
      <c r="N129" s="938"/>
      <c r="O129" s="938"/>
    </row>
    <row r="130" spans="3:15" ht="12.75">
      <c r="C130" s="938"/>
      <c r="D130" s="938"/>
      <c r="E130" s="938"/>
      <c r="F130" s="938"/>
      <c r="G130" s="938"/>
      <c r="H130" s="938"/>
      <c r="I130" s="938"/>
      <c r="J130" s="950"/>
      <c r="K130" s="938"/>
      <c r="L130" s="938"/>
      <c r="M130" s="938"/>
      <c r="N130" s="938"/>
      <c r="O130" s="938"/>
    </row>
    <row r="131" spans="3:15" ht="12.75">
      <c r="C131" s="938"/>
      <c r="D131" s="938"/>
      <c r="E131" s="938"/>
      <c r="F131" s="938"/>
      <c r="G131" s="938"/>
      <c r="H131" s="938"/>
      <c r="I131" s="938"/>
      <c r="J131" s="950"/>
      <c r="K131" s="938"/>
      <c r="L131" s="938"/>
      <c r="M131" s="938"/>
      <c r="N131" s="938"/>
      <c r="O131" s="938"/>
    </row>
    <row r="132" spans="3:15" ht="12.75">
      <c r="C132" s="938"/>
      <c r="D132" s="938"/>
      <c r="E132" s="938"/>
      <c r="F132" s="938"/>
      <c r="G132" s="938"/>
      <c r="H132" s="938"/>
      <c r="I132" s="938"/>
      <c r="J132" s="950"/>
      <c r="K132" s="938"/>
      <c r="L132" s="938"/>
      <c r="M132" s="938"/>
      <c r="N132" s="938"/>
      <c r="O132" s="938"/>
    </row>
    <row r="133" spans="3:15" ht="12.75">
      <c r="C133" s="938"/>
      <c r="D133" s="938"/>
      <c r="E133" s="938"/>
      <c r="F133" s="938"/>
      <c r="G133" s="938"/>
      <c r="H133" s="938"/>
      <c r="I133" s="938"/>
      <c r="J133" s="950"/>
      <c r="K133" s="938"/>
      <c r="L133" s="938"/>
      <c r="M133" s="938"/>
      <c r="N133" s="938"/>
      <c r="O133" s="938"/>
    </row>
    <row r="134" spans="3:15" ht="12.75">
      <c r="C134" s="938"/>
      <c r="D134" s="938"/>
      <c r="E134" s="938"/>
      <c r="F134" s="938"/>
      <c r="G134" s="938"/>
      <c r="H134" s="938"/>
      <c r="I134" s="938"/>
      <c r="J134" s="950"/>
      <c r="K134" s="938"/>
      <c r="L134" s="938"/>
      <c r="M134" s="938"/>
      <c r="N134" s="938"/>
      <c r="O134" s="938"/>
    </row>
    <row r="135" spans="3:15" ht="12.75">
      <c r="C135" s="938"/>
      <c r="D135" s="938"/>
      <c r="E135" s="938"/>
      <c r="F135" s="938"/>
      <c r="G135" s="938"/>
      <c r="H135" s="938"/>
      <c r="I135" s="938"/>
      <c r="J135" s="950"/>
      <c r="K135" s="938"/>
      <c r="L135" s="938"/>
      <c r="M135" s="938"/>
      <c r="N135" s="938"/>
      <c r="O135" s="938"/>
    </row>
    <row r="136" spans="3:15" ht="12.75">
      <c r="C136" s="938"/>
      <c r="D136" s="938"/>
      <c r="E136" s="938"/>
      <c r="F136" s="938"/>
      <c r="G136" s="938"/>
      <c r="H136" s="938"/>
      <c r="I136" s="938"/>
      <c r="J136" s="950"/>
      <c r="K136" s="938"/>
      <c r="L136" s="938"/>
      <c r="M136" s="938"/>
      <c r="N136" s="938"/>
      <c r="O136" s="938"/>
    </row>
    <row r="137" spans="3:15" ht="12.75">
      <c r="C137" s="938"/>
      <c r="D137" s="938"/>
      <c r="E137" s="938"/>
      <c r="F137" s="938"/>
      <c r="G137" s="938"/>
      <c r="H137" s="938"/>
      <c r="I137" s="938"/>
      <c r="J137" s="950"/>
      <c r="K137" s="938"/>
      <c r="L137" s="938"/>
      <c r="M137" s="938"/>
      <c r="N137" s="938"/>
      <c r="O137" s="938"/>
    </row>
    <row r="138" spans="3:14" ht="12.75">
      <c r="C138" s="951"/>
      <c r="D138" s="951"/>
      <c r="E138" s="951"/>
      <c r="F138" s="951"/>
      <c r="G138" s="951"/>
      <c r="H138" s="951"/>
      <c r="I138" s="951"/>
      <c r="J138" s="952"/>
      <c r="K138" s="951"/>
      <c r="L138" s="951"/>
      <c r="M138" s="951"/>
      <c r="N138" s="951"/>
    </row>
    <row r="139" spans="3:14" ht="12.75">
      <c r="C139" s="951"/>
      <c r="D139" s="951"/>
      <c r="E139" s="951"/>
      <c r="F139" s="951"/>
      <c r="G139" s="951"/>
      <c r="H139" s="951"/>
      <c r="I139" s="951"/>
      <c r="J139" s="952"/>
      <c r="K139" s="951"/>
      <c r="L139" s="951"/>
      <c r="M139" s="951"/>
      <c r="N139" s="951"/>
    </row>
    <row r="140" spans="3:14" ht="12.75">
      <c r="C140" s="951"/>
      <c r="D140" s="951"/>
      <c r="E140" s="951"/>
      <c r="F140" s="951"/>
      <c r="G140" s="951"/>
      <c r="H140" s="951"/>
      <c r="I140" s="951"/>
      <c r="J140" s="952"/>
      <c r="K140" s="951"/>
      <c r="L140" s="951"/>
      <c r="M140" s="951"/>
      <c r="N140" s="951"/>
    </row>
    <row r="141" spans="3:14" ht="12.75">
      <c r="C141" s="951"/>
      <c r="D141" s="951"/>
      <c r="E141" s="951"/>
      <c r="F141" s="951"/>
      <c r="G141" s="951"/>
      <c r="H141" s="951"/>
      <c r="I141" s="951"/>
      <c r="J141" s="952"/>
      <c r="K141" s="951"/>
      <c r="L141" s="951"/>
      <c r="M141" s="951"/>
      <c r="N141" s="951"/>
    </row>
    <row r="142" spans="3:14" ht="12.75">
      <c r="C142" s="951"/>
      <c r="D142" s="951"/>
      <c r="E142" s="951"/>
      <c r="F142" s="951"/>
      <c r="G142" s="951"/>
      <c r="H142" s="951"/>
      <c r="I142" s="951"/>
      <c r="J142" s="952"/>
      <c r="K142" s="951"/>
      <c r="L142" s="951"/>
      <c r="M142" s="951"/>
      <c r="N142" s="951"/>
    </row>
    <row r="143" spans="3:14" ht="12.75">
      <c r="C143" s="951"/>
      <c r="D143" s="951"/>
      <c r="E143" s="951"/>
      <c r="F143" s="951"/>
      <c r="G143" s="951"/>
      <c r="H143" s="951"/>
      <c r="I143" s="951"/>
      <c r="J143" s="952"/>
      <c r="K143" s="951"/>
      <c r="L143" s="951"/>
      <c r="M143" s="951"/>
      <c r="N143" s="951"/>
    </row>
    <row r="144" spans="3:14" ht="12.75">
      <c r="C144" s="951"/>
      <c r="D144" s="951"/>
      <c r="E144" s="951"/>
      <c r="F144" s="951"/>
      <c r="G144" s="951"/>
      <c r="H144" s="951"/>
      <c r="I144" s="951"/>
      <c r="J144" s="952"/>
      <c r="K144" s="951"/>
      <c r="L144" s="951"/>
      <c r="M144" s="951"/>
      <c r="N144" s="951"/>
    </row>
  </sheetData>
  <mergeCells count="13">
    <mergeCell ref="I110:M110"/>
    <mergeCell ref="I111:M111"/>
    <mergeCell ref="N6:O6"/>
    <mergeCell ref="A8:A9"/>
    <mergeCell ref="B8:B9"/>
    <mergeCell ref="C8:D8"/>
    <mergeCell ref="E8:O8"/>
    <mergeCell ref="N7:O7"/>
    <mergeCell ref="D6:K6"/>
    <mergeCell ref="L1:O1"/>
    <mergeCell ref="L2:O2"/>
    <mergeCell ref="L3:O3"/>
    <mergeCell ref="L4:O4"/>
  </mergeCells>
  <printOptions/>
  <pageMargins left="0.5902777777777778" right="0.19652777777777777" top="0.6694444444444445" bottom="0.9069444444444446" header="0.5118055555555556" footer="0.6694444444444445"/>
  <pageSetup firstPageNumber="1" useFirstPageNumber="1" horizontalDpi="300" verticalDpi="3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5" sqref="D5"/>
    </sheetView>
  </sheetViews>
  <sheetFormatPr defaultColWidth="9.00390625" defaultRowHeight="12.75"/>
  <cols>
    <col min="1" max="1" width="30.25390625" style="814" customWidth="1"/>
    <col min="2" max="2" width="14.75390625" style="814" customWidth="1"/>
    <col min="3" max="3" width="19.875" style="814" customWidth="1"/>
    <col min="4" max="4" width="21.125" style="814" customWidth="1"/>
    <col min="5" max="16384" width="9.125" style="814" customWidth="1"/>
  </cols>
  <sheetData>
    <row r="1" spans="7:9" s="798" customFormat="1" ht="12.75">
      <c r="G1" s="126" t="s">
        <v>543</v>
      </c>
      <c r="H1" s="127"/>
      <c r="I1" s="127"/>
    </row>
    <row r="2" spans="7:9" s="798" customFormat="1" ht="12.75">
      <c r="G2" s="1080" t="s">
        <v>672</v>
      </c>
      <c r="H2" s="1080"/>
      <c r="I2" s="1080"/>
    </row>
    <row r="3" spans="7:9" s="798" customFormat="1" ht="12.75">
      <c r="G3" s="573" t="s">
        <v>292</v>
      </c>
      <c r="H3" s="372"/>
      <c r="I3" s="372"/>
    </row>
    <row r="4" spans="7:9" s="798" customFormat="1" ht="12.75">
      <c r="G4" s="442" t="s">
        <v>590</v>
      </c>
      <c r="H4" s="442"/>
      <c r="I4" s="442"/>
    </row>
    <row r="5" s="798" customFormat="1" ht="12.75"/>
    <row r="6" spans="1:10" s="798" customFormat="1" ht="22.5" customHeight="1">
      <c r="A6" s="1110" t="s">
        <v>544</v>
      </c>
      <c r="B6" s="1110"/>
      <c r="C6" s="1110"/>
      <c r="D6" s="1110"/>
      <c r="E6" s="1110"/>
      <c r="F6" s="1110"/>
      <c r="G6" s="1110"/>
      <c r="H6" s="1110"/>
      <c r="I6" s="799"/>
      <c r="J6" s="799"/>
    </row>
    <row r="7" spans="4:8" s="798" customFormat="1" ht="12.75">
      <c r="D7" s="800"/>
      <c r="H7" s="800" t="s">
        <v>39</v>
      </c>
    </row>
    <row r="8" spans="1:8" s="798" customFormat="1" ht="60" customHeight="1">
      <c r="A8" s="1111"/>
      <c r="B8" s="1112" t="s">
        <v>550</v>
      </c>
      <c r="C8" s="1114" t="s">
        <v>545</v>
      </c>
      <c r="D8" s="1112" t="s">
        <v>551</v>
      </c>
      <c r="E8" s="1115" t="s">
        <v>552</v>
      </c>
      <c r="F8" s="1116"/>
      <c r="G8" s="1116"/>
      <c r="H8" s="1116"/>
    </row>
    <row r="9" spans="1:8" s="798" customFormat="1" ht="22.5" customHeight="1">
      <c r="A9" s="1111"/>
      <c r="B9" s="1113"/>
      <c r="C9" s="1114"/>
      <c r="D9" s="1113"/>
      <c r="E9" s="801">
        <v>2007</v>
      </c>
      <c r="F9" s="801">
        <v>2008</v>
      </c>
      <c r="G9" s="801">
        <v>2009</v>
      </c>
      <c r="H9" s="802">
        <v>2010</v>
      </c>
    </row>
    <row r="10" spans="1:8" s="806" customFormat="1" ht="11.25">
      <c r="A10" s="803">
        <v>1</v>
      </c>
      <c r="B10" s="804">
        <v>2</v>
      </c>
      <c r="C10" s="804">
        <v>3</v>
      </c>
      <c r="D10" s="804">
        <v>4</v>
      </c>
      <c r="E10" s="804">
        <v>5</v>
      </c>
      <c r="F10" s="804">
        <v>6</v>
      </c>
      <c r="G10" s="804">
        <v>7</v>
      </c>
      <c r="H10" s="805">
        <v>8</v>
      </c>
    </row>
    <row r="11" spans="1:8" s="798" customFormat="1" ht="35.25" customHeight="1">
      <c r="A11" s="860" t="s">
        <v>34</v>
      </c>
      <c r="B11" s="861"/>
      <c r="C11" s="861"/>
      <c r="D11" s="861"/>
      <c r="E11" s="807"/>
      <c r="F11" s="807"/>
      <c r="G11" s="807"/>
      <c r="H11" s="808"/>
    </row>
    <row r="12" spans="1:8" s="798" customFormat="1" ht="49.5" customHeight="1">
      <c r="A12" s="862" t="s">
        <v>35</v>
      </c>
      <c r="B12" s="815"/>
      <c r="C12" s="815">
        <v>547000</v>
      </c>
      <c r="D12" s="815">
        <v>547000</v>
      </c>
      <c r="E12" s="809"/>
      <c r="F12" s="809"/>
      <c r="G12" s="809"/>
      <c r="H12" s="810"/>
    </row>
    <row r="13" spans="1:8" s="798" customFormat="1" ht="45.75" customHeight="1">
      <c r="A13" s="863" t="s">
        <v>36</v>
      </c>
      <c r="B13" s="864"/>
      <c r="C13" s="864"/>
      <c r="D13" s="864"/>
      <c r="E13" s="811"/>
      <c r="F13" s="811"/>
      <c r="G13" s="811"/>
      <c r="H13" s="812"/>
    </row>
    <row r="14" s="798" customFormat="1" ht="19.5" customHeight="1">
      <c r="A14" s="813"/>
    </row>
    <row r="15" spans="1:9" s="798" customFormat="1" ht="81" customHeight="1">
      <c r="A15" s="1117" t="s">
        <v>546</v>
      </c>
      <c r="B15" s="1117"/>
      <c r="C15" s="1117"/>
      <c r="D15" s="1117"/>
      <c r="E15" s="1117"/>
      <c r="F15" s="1117"/>
      <c r="G15" s="1117"/>
      <c r="H15" s="1117"/>
      <c r="I15" s="1117"/>
    </row>
    <row r="16" spans="1:9" s="798" customFormat="1" ht="30.75" customHeight="1">
      <c r="A16" s="1117" t="s">
        <v>547</v>
      </c>
      <c r="B16" s="1117"/>
      <c r="C16" s="1117"/>
      <c r="D16" s="1117"/>
      <c r="E16" s="1117"/>
      <c r="F16" s="1117"/>
      <c r="G16" s="1117"/>
      <c r="H16" s="1117"/>
      <c r="I16" s="1117"/>
    </row>
    <row r="17" spans="1:9" s="798" customFormat="1" ht="45" customHeight="1">
      <c r="A17" s="1117" t="s">
        <v>548</v>
      </c>
      <c r="B17" s="1117"/>
      <c r="C17" s="1117"/>
      <c r="D17" s="1117"/>
      <c r="E17" s="1117"/>
      <c r="F17" s="1117"/>
      <c r="G17" s="1117"/>
      <c r="H17" s="1117"/>
      <c r="I17" s="1117"/>
    </row>
    <row r="18" spans="1:9" s="798" customFormat="1" ht="30" customHeight="1">
      <c r="A18" s="1109" t="s">
        <v>549</v>
      </c>
      <c r="B18" s="1109"/>
      <c r="C18" s="1109"/>
      <c r="D18" s="1109"/>
      <c r="E18" s="1109"/>
      <c r="F18" s="1109"/>
      <c r="G18" s="1109"/>
      <c r="H18" s="1109"/>
      <c r="I18" s="1109"/>
    </row>
  </sheetData>
  <mergeCells count="11">
    <mergeCell ref="G2:I2"/>
    <mergeCell ref="A15:I15"/>
    <mergeCell ref="A16:I16"/>
    <mergeCell ref="A17:I17"/>
    <mergeCell ref="A18:I18"/>
    <mergeCell ref="A6:H6"/>
    <mergeCell ref="A8:A9"/>
    <mergeCell ref="B8:B9"/>
    <mergeCell ref="C8:C9"/>
    <mergeCell ref="D8:D9"/>
    <mergeCell ref="E8:H8"/>
  </mergeCells>
  <printOptions/>
  <pageMargins left="0.7086614173228347" right="0.3937007874015748" top="0.3937007874015748" bottom="0.2755905511811024" header="0.5118110236220472" footer="0.5118110236220472"/>
  <pageSetup cellComments="asDisplayed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workbookViewId="0" topLeftCell="A1">
      <selection activeCell="L7" sqref="L7"/>
    </sheetView>
  </sheetViews>
  <sheetFormatPr defaultColWidth="9.00390625" defaultRowHeight="12.75"/>
  <cols>
    <col min="1" max="1" width="4.375" style="1" customWidth="1"/>
    <col min="2" max="2" width="39.00390625" style="1" customWidth="1"/>
    <col min="3" max="3" width="17.00390625" style="1" customWidth="1"/>
    <col min="4" max="4" width="5.875" style="1" customWidth="1"/>
    <col min="5" max="5" width="8.75390625" style="1" customWidth="1"/>
    <col min="6" max="6" width="10.875" style="1" customWidth="1"/>
    <col min="7" max="7" width="11.75390625" style="1" customWidth="1"/>
    <col min="8" max="8" width="10.25390625" style="1" customWidth="1"/>
    <col min="9" max="9" width="11.125" style="1" customWidth="1"/>
    <col min="10" max="10" width="7.125" style="1" customWidth="1"/>
    <col min="11" max="11" width="5.00390625" style="1" customWidth="1"/>
    <col min="12" max="12" width="7.25390625" style="1" customWidth="1"/>
    <col min="13" max="16384" width="9.125" style="1" customWidth="1"/>
  </cols>
  <sheetData>
    <row r="1" spans="8:12" ht="12.75" customHeight="1">
      <c r="H1" s="442"/>
      <c r="I1" s="442" t="s">
        <v>390</v>
      </c>
      <c r="J1" s="442"/>
      <c r="K1" s="442"/>
      <c r="L1" s="442"/>
    </row>
    <row r="2" spans="8:12" ht="12.75" customHeight="1">
      <c r="H2" s="372"/>
      <c r="I2" s="372" t="s">
        <v>672</v>
      </c>
      <c r="J2" s="372"/>
      <c r="K2" s="372"/>
      <c r="L2" s="372"/>
    </row>
    <row r="3" spans="6:12" ht="12.75" customHeight="1">
      <c r="F3" s="2"/>
      <c r="G3" s="2"/>
      <c r="H3" s="372"/>
      <c r="I3" s="372" t="s">
        <v>292</v>
      </c>
      <c r="J3" s="372"/>
      <c r="K3" s="372"/>
      <c r="L3" s="372"/>
    </row>
    <row r="4" spans="8:12" ht="12.75" customHeight="1">
      <c r="H4" s="442"/>
      <c r="I4" s="442" t="s">
        <v>590</v>
      </c>
      <c r="J4" s="442"/>
      <c r="K4" s="442"/>
      <c r="L4" s="442"/>
    </row>
    <row r="5" spans="1:12" ht="11.25" customHeight="1">
      <c r="A5" s="1118" t="s">
        <v>87</v>
      </c>
      <c r="B5" s="1119"/>
      <c r="C5" s="1119"/>
      <c r="D5" s="1119"/>
      <c r="E5" s="1119"/>
      <c r="F5" s="1119"/>
      <c r="G5" s="1119"/>
      <c r="H5" s="1119"/>
      <c r="I5" s="1119"/>
      <c r="J5" s="1119"/>
      <c r="K5" s="1119"/>
      <c r="L5" s="1119"/>
    </row>
    <row r="6" spans="1:12" ht="7.5" customHeight="1">
      <c r="A6" s="1119"/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</row>
    <row r="7" spans="1:12" ht="9.75" customHeight="1">
      <c r="A7" s="45"/>
      <c r="L7" s="1179" t="s">
        <v>39</v>
      </c>
    </row>
    <row r="8" spans="1:12" s="14" customFormat="1" ht="18" customHeight="1">
      <c r="A8" s="1073" t="s">
        <v>37</v>
      </c>
      <c r="B8" s="1073" t="s">
        <v>86</v>
      </c>
      <c r="C8" s="1126" t="s">
        <v>68</v>
      </c>
      <c r="D8" s="1129" t="s">
        <v>42</v>
      </c>
      <c r="E8" s="1129" t="s">
        <v>43</v>
      </c>
      <c r="F8" s="1129" t="s">
        <v>539</v>
      </c>
      <c r="G8" s="1129" t="s">
        <v>540</v>
      </c>
      <c r="H8" s="1120" t="s">
        <v>88</v>
      </c>
      <c r="I8" s="1121"/>
      <c r="J8" s="1121"/>
      <c r="K8" s="1121"/>
      <c r="L8" s="1122"/>
    </row>
    <row r="9" spans="1:12" s="14" customFormat="1" ht="23.25" customHeight="1">
      <c r="A9" s="1074"/>
      <c r="B9" s="1074"/>
      <c r="C9" s="1127"/>
      <c r="D9" s="1130"/>
      <c r="E9" s="1130"/>
      <c r="F9" s="1130"/>
      <c r="G9" s="1130"/>
      <c r="H9" s="1129" t="s">
        <v>79</v>
      </c>
      <c r="I9" s="1129" t="s">
        <v>47</v>
      </c>
      <c r="J9" s="1132" t="s">
        <v>176</v>
      </c>
      <c r="K9" s="1124" t="s">
        <v>81</v>
      </c>
      <c r="L9" s="1125"/>
    </row>
    <row r="10" spans="1:12" s="14" customFormat="1" ht="30" customHeight="1">
      <c r="A10" s="1123"/>
      <c r="B10" s="1123"/>
      <c r="C10" s="1128"/>
      <c r="D10" s="1131"/>
      <c r="E10" s="1131"/>
      <c r="F10" s="1131"/>
      <c r="G10" s="1131"/>
      <c r="H10" s="1131"/>
      <c r="I10" s="1131"/>
      <c r="J10" s="1133"/>
      <c r="K10" s="574" t="s">
        <v>417</v>
      </c>
      <c r="L10" s="865" t="s">
        <v>418</v>
      </c>
    </row>
    <row r="11" spans="1:12" s="251" customFormat="1" ht="9.75" customHeight="1">
      <c r="A11" s="250">
        <v>1</v>
      </c>
      <c r="B11" s="250">
        <v>2</v>
      </c>
      <c r="C11" s="250">
        <v>3</v>
      </c>
      <c r="D11" s="250">
        <v>4</v>
      </c>
      <c r="E11" s="250">
        <v>5</v>
      </c>
      <c r="F11" s="250">
        <v>6</v>
      </c>
      <c r="G11" s="250"/>
      <c r="H11" s="250">
        <v>8</v>
      </c>
      <c r="I11" s="250">
        <v>9</v>
      </c>
      <c r="J11" s="250">
        <v>10</v>
      </c>
      <c r="K11" s="250">
        <v>11</v>
      </c>
      <c r="L11" s="250">
        <v>12</v>
      </c>
    </row>
    <row r="12" spans="1:12" ht="32.25" customHeight="1">
      <c r="A12" s="787">
        <v>1</v>
      </c>
      <c r="B12" s="899" t="s">
        <v>576</v>
      </c>
      <c r="C12" s="904" t="s">
        <v>173</v>
      </c>
      <c r="D12" s="787">
        <v>600</v>
      </c>
      <c r="E12" s="787">
        <v>60014</v>
      </c>
      <c r="F12" s="866">
        <v>1200000</v>
      </c>
      <c r="G12" s="867">
        <v>1200000</v>
      </c>
      <c r="H12" s="868"/>
      <c r="I12" s="869">
        <v>1200000</v>
      </c>
      <c r="J12" s="780"/>
      <c r="K12" s="780"/>
      <c r="L12" s="780"/>
    </row>
    <row r="13" spans="1:12" ht="33" customHeight="1">
      <c r="A13" s="788">
        <v>2</v>
      </c>
      <c r="B13" s="900" t="s">
        <v>575</v>
      </c>
      <c r="C13" s="905" t="s">
        <v>173</v>
      </c>
      <c r="D13" s="789">
        <v>600</v>
      </c>
      <c r="E13" s="790">
        <v>60014</v>
      </c>
      <c r="F13" s="870">
        <v>1000000</v>
      </c>
      <c r="G13" s="871">
        <v>1000000</v>
      </c>
      <c r="H13" s="870"/>
      <c r="I13" s="872">
        <v>1000000</v>
      </c>
      <c r="J13" s="781"/>
      <c r="K13" s="781"/>
      <c r="L13" s="781"/>
    </row>
    <row r="14" spans="1:12" ht="33.75" customHeight="1">
      <c r="A14" s="787">
        <v>3</v>
      </c>
      <c r="B14" s="901" t="s">
        <v>577</v>
      </c>
      <c r="C14" s="905" t="s">
        <v>173</v>
      </c>
      <c r="D14" s="790">
        <v>600</v>
      </c>
      <c r="E14" s="790">
        <v>60014</v>
      </c>
      <c r="F14" s="871">
        <v>600000</v>
      </c>
      <c r="G14" s="871">
        <v>600000</v>
      </c>
      <c r="H14" s="871"/>
      <c r="I14" s="872">
        <v>600000</v>
      </c>
      <c r="J14" s="781"/>
      <c r="K14" s="781"/>
      <c r="L14" s="781"/>
    </row>
    <row r="15" spans="1:12" ht="31.5" customHeight="1">
      <c r="A15" s="787">
        <v>4</v>
      </c>
      <c r="B15" s="901" t="s">
        <v>533</v>
      </c>
      <c r="C15" s="904" t="s">
        <v>173</v>
      </c>
      <c r="D15" s="787">
        <v>600</v>
      </c>
      <c r="E15" s="787">
        <v>60014</v>
      </c>
      <c r="F15" s="871">
        <v>500000</v>
      </c>
      <c r="G15" s="871">
        <v>500000</v>
      </c>
      <c r="H15" s="871">
        <v>500000</v>
      </c>
      <c r="I15" s="872"/>
      <c r="J15" s="781"/>
      <c r="K15" s="781"/>
      <c r="L15" s="781"/>
    </row>
    <row r="16" spans="1:12" ht="33.75" customHeight="1">
      <c r="A16" s="787">
        <v>5</v>
      </c>
      <c r="B16" s="901" t="s">
        <v>534</v>
      </c>
      <c r="C16" s="904" t="s">
        <v>173</v>
      </c>
      <c r="D16" s="787">
        <v>600</v>
      </c>
      <c r="E16" s="787">
        <v>60014</v>
      </c>
      <c r="F16" s="871">
        <v>50000</v>
      </c>
      <c r="G16" s="871">
        <v>50000</v>
      </c>
      <c r="H16" s="871">
        <v>50000</v>
      </c>
      <c r="I16" s="872"/>
      <c r="J16" s="781"/>
      <c r="K16" s="781"/>
      <c r="L16" s="781"/>
    </row>
    <row r="17" spans="1:12" ht="31.5" customHeight="1">
      <c r="A17" s="787">
        <v>6</v>
      </c>
      <c r="B17" s="901" t="s">
        <v>535</v>
      </c>
      <c r="C17" s="904" t="s">
        <v>173</v>
      </c>
      <c r="D17" s="787">
        <v>600</v>
      </c>
      <c r="E17" s="787">
        <v>60014</v>
      </c>
      <c r="F17" s="871">
        <v>100000</v>
      </c>
      <c r="G17" s="871">
        <v>100000</v>
      </c>
      <c r="H17" s="871"/>
      <c r="I17" s="872">
        <v>100000</v>
      </c>
      <c r="J17" s="781"/>
      <c r="K17" s="781"/>
      <c r="L17" s="781"/>
    </row>
    <row r="18" spans="1:12" ht="29.25" customHeight="1">
      <c r="A18" s="787">
        <v>7</v>
      </c>
      <c r="B18" s="899" t="s">
        <v>536</v>
      </c>
      <c r="C18" s="904" t="s">
        <v>173</v>
      </c>
      <c r="D18" s="787">
        <v>600</v>
      </c>
      <c r="E18" s="787">
        <v>60014</v>
      </c>
      <c r="F18" s="867">
        <v>9000</v>
      </c>
      <c r="G18" s="867">
        <v>9000</v>
      </c>
      <c r="H18" s="867">
        <v>9000</v>
      </c>
      <c r="I18" s="869"/>
      <c r="J18" s="780"/>
      <c r="K18" s="780"/>
      <c r="L18" s="780"/>
    </row>
    <row r="19" spans="1:12" ht="47.25" customHeight="1">
      <c r="A19" s="787">
        <v>8</v>
      </c>
      <c r="B19" s="899" t="s">
        <v>578</v>
      </c>
      <c r="C19" s="904" t="s">
        <v>173</v>
      </c>
      <c r="D19" s="787">
        <v>600</v>
      </c>
      <c r="E19" s="787">
        <v>60014</v>
      </c>
      <c r="F19" s="867">
        <v>20000</v>
      </c>
      <c r="G19" s="867">
        <v>20000</v>
      </c>
      <c r="H19" s="867">
        <v>20000</v>
      </c>
      <c r="I19" s="869"/>
      <c r="J19" s="780"/>
      <c r="K19" s="780"/>
      <c r="L19" s="780"/>
    </row>
    <row r="20" spans="1:12" ht="14.25" customHeight="1">
      <c r="A20" s="791"/>
      <c r="B20" s="792" t="s">
        <v>323</v>
      </c>
      <c r="C20" s="786"/>
      <c r="D20" s="791"/>
      <c r="E20" s="791"/>
      <c r="F20" s="873">
        <f>F12+F13+F14+F15+F16+F17+F18+F19</f>
        <v>3479000</v>
      </c>
      <c r="G20" s="873">
        <f>G12+G13+G14+G15+G16+G17+G18+G19</f>
        <v>3479000</v>
      </c>
      <c r="H20" s="873">
        <f>H12+H13+H14+H15+H16+H17+H18+H19</f>
        <v>579000</v>
      </c>
      <c r="I20" s="873">
        <f>I12+I13+I14+I15+I16+I17+I18+I19</f>
        <v>2900000</v>
      </c>
      <c r="J20" s="782"/>
      <c r="K20" s="782"/>
      <c r="L20" s="782"/>
    </row>
    <row r="21" spans="1:12" s="8" customFormat="1" ht="29.25" customHeight="1">
      <c r="A21" s="793">
        <v>9</v>
      </c>
      <c r="B21" s="902" t="s">
        <v>574</v>
      </c>
      <c r="C21" s="906" t="s">
        <v>174</v>
      </c>
      <c r="D21" s="793">
        <v>750</v>
      </c>
      <c r="E21" s="793">
        <v>75020</v>
      </c>
      <c r="F21" s="874">
        <v>140000</v>
      </c>
      <c r="G21" s="874">
        <v>140000</v>
      </c>
      <c r="H21" s="874">
        <v>140000</v>
      </c>
      <c r="I21" s="874"/>
      <c r="J21" s="783"/>
      <c r="K21" s="783"/>
      <c r="L21" s="783"/>
    </row>
    <row r="22" spans="1:12" ht="15" customHeight="1">
      <c r="A22" s="787"/>
      <c r="B22" s="792" t="s">
        <v>324</v>
      </c>
      <c r="C22" s="907"/>
      <c r="D22" s="791"/>
      <c r="E22" s="791"/>
      <c r="F22" s="873">
        <f>F21</f>
        <v>140000</v>
      </c>
      <c r="G22" s="873">
        <f>G21</f>
        <v>140000</v>
      </c>
      <c r="H22" s="873">
        <f>H21</f>
        <v>140000</v>
      </c>
      <c r="I22" s="873"/>
      <c r="J22" s="784"/>
      <c r="K22" s="784"/>
      <c r="L22" s="784"/>
    </row>
    <row r="23" spans="1:12" ht="45" customHeight="1">
      <c r="A23" s="787">
        <v>10</v>
      </c>
      <c r="B23" s="903" t="s">
        <v>537</v>
      </c>
      <c r="C23" s="908" t="s">
        <v>538</v>
      </c>
      <c r="D23" s="794">
        <v>801</v>
      </c>
      <c r="E23" s="794">
        <v>80140</v>
      </c>
      <c r="F23" s="875">
        <v>15000</v>
      </c>
      <c r="G23" s="875">
        <v>15000</v>
      </c>
      <c r="H23" s="875">
        <v>15000</v>
      </c>
      <c r="I23" s="875"/>
      <c r="J23" s="785"/>
      <c r="K23" s="785"/>
      <c r="L23" s="785"/>
    </row>
    <row r="24" spans="1:12" ht="18" customHeight="1">
      <c r="A24" s="529"/>
      <c r="B24" s="1134" t="s">
        <v>175</v>
      </c>
      <c r="C24" s="1135"/>
      <c r="D24" s="529"/>
      <c r="E24" s="529"/>
      <c r="F24" s="876">
        <f>F20+F22+F23</f>
        <v>3634000</v>
      </c>
      <c r="G24" s="876">
        <f>G20+G22+G23</f>
        <v>3634000</v>
      </c>
      <c r="H24" s="876">
        <f>H20+H22+H23</f>
        <v>734000</v>
      </c>
      <c r="I24" s="876">
        <f>I20+I22+I23</f>
        <v>2900000</v>
      </c>
      <c r="J24" s="795"/>
      <c r="K24" s="795"/>
      <c r="L24" s="795"/>
    </row>
    <row r="25" spans="1:12" ht="2.25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40"/>
      <c r="K25" s="140"/>
      <c r="L25" s="141"/>
    </row>
    <row r="26" spans="10:11" ht="15.75">
      <c r="J26" s="4"/>
      <c r="K26" s="4"/>
    </row>
  </sheetData>
  <mergeCells count="14">
    <mergeCell ref="I9:I10"/>
    <mergeCell ref="J9:J10"/>
    <mergeCell ref="B24:C24"/>
    <mergeCell ref="G8:G10"/>
    <mergeCell ref="A5:L6"/>
    <mergeCell ref="H8:L8"/>
    <mergeCell ref="A8:A10"/>
    <mergeCell ref="K9:L9"/>
    <mergeCell ref="B8:B10"/>
    <mergeCell ref="C8:C10"/>
    <mergeCell ref="D8:D10"/>
    <mergeCell ref="E8:E10"/>
    <mergeCell ref="F8:F10"/>
    <mergeCell ref="H9:H10"/>
  </mergeCells>
  <printOptions/>
  <pageMargins left="0.7086614173228347" right="0.1968503937007874" top="0.3937007874015748" bottom="0.1968503937007874" header="0.3937007874015748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="90" zoomScaleNormal="90" workbookViewId="0" topLeftCell="A19">
      <selection activeCell="J14" sqref="J14"/>
    </sheetView>
  </sheetViews>
  <sheetFormatPr defaultColWidth="9.00390625" defaultRowHeight="12.75"/>
  <cols>
    <col min="1" max="1" width="3.125" style="1" customWidth="1"/>
    <col min="2" max="2" width="16.625" style="1" customWidth="1"/>
    <col min="3" max="3" width="9.625" style="1" customWidth="1"/>
    <col min="4" max="4" width="4.875" style="1" customWidth="1"/>
    <col min="5" max="5" width="6.125" style="1" customWidth="1"/>
    <col min="6" max="6" width="5.125" style="1" customWidth="1"/>
    <col min="7" max="7" width="5.00390625" style="1" customWidth="1"/>
    <col min="8" max="8" width="9.25390625" style="1" customWidth="1"/>
    <col min="9" max="9" width="8.625" style="1" customWidth="1"/>
    <col min="10" max="10" width="9.75390625" style="1" customWidth="1"/>
    <col min="11" max="11" width="7.25390625" style="1" customWidth="1"/>
    <col min="12" max="12" width="8.375" style="1" customWidth="1"/>
    <col min="13" max="13" width="8.875" style="1" customWidth="1"/>
    <col min="14" max="14" width="8.75390625" style="1" customWidth="1"/>
    <col min="15" max="15" width="7.00390625" style="1" customWidth="1"/>
    <col min="16" max="16" width="8.625" style="1" customWidth="1"/>
    <col min="17" max="17" width="7.875" style="1" customWidth="1"/>
    <col min="18" max="18" width="9.875" style="1" customWidth="1"/>
    <col min="19" max="16384" width="9.125" style="1" customWidth="1"/>
  </cols>
  <sheetData>
    <row r="1" ht="7.5" customHeight="1"/>
    <row r="2" spans="13:18" ht="12.75" customHeight="1">
      <c r="M2" s="86"/>
      <c r="N2" s="86"/>
      <c r="O2" s="373"/>
      <c r="P2" s="373" t="s">
        <v>519</v>
      </c>
      <c r="Q2" s="373"/>
      <c r="R2" s="87"/>
    </row>
    <row r="3" spans="13:18" ht="12.75" customHeight="1">
      <c r="M3" s="90"/>
      <c r="N3" s="90"/>
      <c r="O3" s="372"/>
      <c r="P3" s="372" t="s">
        <v>673</v>
      </c>
      <c r="Q3" s="372"/>
      <c r="R3" s="372"/>
    </row>
    <row r="4" spans="8:18" ht="12.75" customHeight="1">
      <c r="H4" s="2"/>
      <c r="I4" s="2"/>
      <c r="M4" s="86"/>
      <c r="N4" s="86"/>
      <c r="O4" s="372"/>
      <c r="P4" s="372" t="s">
        <v>292</v>
      </c>
      <c r="Q4" s="372"/>
      <c r="R4" s="372"/>
    </row>
    <row r="5" spans="13:18" ht="12.75" customHeight="1">
      <c r="M5" s="86"/>
      <c r="N5" s="86"/>
      <c r="O5" s="442"/>
      <c r="P5" s="442" t="s">
        <v>590</v>
      </c>
      <c r="Q5" s="442"/>
      <c r="R5" s="442"/>
    </row>
    <row r="6" ht="9" customHeight="1"/>
    <row r="7" spans="1:18" ht="15" customHeight="1">
      <c r="A7" s="1118" t="s">
        <v>67</v>
      </c>
      <c r="B7" s="1118"/>
      <c r="C7" s="1118"/>
      <c r="D7" s="1118"/>
      <c r="E7" s="1118"/>
      <c r="F7" s="1118"/>
      <c r="G7" s="1118"/>
      <c r="H7" s="1118"/>
      <c r="I7" s="1118"/>
      <c r="J7" s="1118"/>
      <c r="K7" s="1118"/>
      <c r="L7" s="1118"/>
      <c r="M7" s="1118"/>
      <c r="N7" s="1118"/>
      <c r="O7" s="1118"/>
      <c r="P7" s="1118"/>
      <c r="Q7" s="1118"/>
      <c r="R7" s="1118"/>
    </row>
    <row r="8" spans="1:18" ht="18" customHeight="1">
      <c r="A8" s="1118"/>
      <c r="B8" s="1118"/>
      <c r="C8" s="1118"/>
      <c r="D8" s="1118"/>
      <c r="E8" s="1118"/>
      <c r="F8" s="1118"/>
      <c r="G8" s="1118"/>
      <c r="H8" s="1118"/>
      <c r="I8" s="1118"/>
      <c r="J8" s="1118"/>
      <c r="K8" s="1118"/>
      <c r="L8" s="1118"/>
      <c r="M8" s="1118"/>
      <c r="N8" s="1118"/>
      <c r="O8" s="1118"/>
      <c r="P8" s="1118"/>
      <c r="Q8" s="1118"/>
      <c r="R8" s="1118"/>
    </row>
    <row r="9" ht="15.75">
      <c r="R9" s="45" t="s">
        <v>39</v>
      </c>
    </row>
    <row r="10" spans="1:18" s="14" customFormat="1" ht="22.5" customHeight="1">
      <c r="A10" s="1142" t="s">
        <v>93</v>
      </c>
      <c r="B10" s="1129" t="s">
        <v>89</v>
      </c>
      <c r="C10" s="1132" t="s">
        <v>68</v>
      </c>
      <c r="D10" s="1142" t="s">
        <v>436</v>
      </c>
      <c r="E10" s="1142" t="s">
        <v>421</v>
      </c>
      <c r="F10" s="1148" t="s">
        <v>69</v>
      </c>
      <c r="G10" s="1149"/>
      <c r="H10" s="1142" t="s">
        <v>70</v>
      </c>
      <c r="I10" s="1136" t="s">
        <v>6</v>
      </c>
      <c r="J10" s="1136" t="s">
        <v>71</v>
      </c>
      <c r="K10" s="1124" t="s">
        <v>334</v>
      </c>
      <c r="L10" s="1147"/>
      <c r="M10" s="1147"/>
      <c r="N10" s="1147"/>
      <c r="O10" s="1125"/>
      <c r="P10" s="1132" t="s">
        <v>290</v>
      </c>
      <c r="Q10" s="1132" t="s">
        <v>419</v>
      </c>
      <c r="R10" s="1132" t="s">
        <v>420</v>
      </c>
    </row>
    <row r="11" spans="1:18" s="14" customFormat="1" ht="21.75" customHeight="1">
      <c r="A11" s="1143"/>
      <c r="B11" s="1130"/>
      <c r="C11" s="1139"/>
      <c r="D11" s="1143"/>
      <c r="E11" s="1143"/>
      <c r="F11" s="1140" t="s">
        <v>541</v>
      </c>
      <c r="G11" s="1140" t="s">
        <v>542</v>
      </c>
      <c r="H11" s="1143"/>
      <c r="I11" s="1137"/>
      <c r="J11" s="1137"/>
      <c r="K11" s="1132" t="s">
        <v>79</v>
      </c>
      <c r="L11" s="1132" t="s">
        <v>47</v>
      </c>
      <c r="M11" s="1132" t="s">
        <v>80</v>
      </c>
      <c r="N11" s="1124" t="s">
        <v>81</v>
      </c>
      <c r="O11" s="1125"/>
      <c r="P11" s="1139"/>
      <c r="Q11" s="1139"/>
      <c r="R11" s="1139"/>
    </row>
    <row r="12" spans="1:18" s="14" customFormat="1" ht="54" customHeight="1">
      <c r="A12" s="1144"/>
      <c r="B12" s="1131"/>
      <c r="C12" s="1133"/>
      <c r="D12" s="1144"/>
      <c r="E12" s="1144"/>
      <c r="F12" s="1141"/>
      <c r="G12" s="1141"/>
      <c r="H12" s="1144"/>
      <c r="I12" s="1138"/>
      <c r="J12" s="1138"/>
      <c r="K12" s="1133"/>
      <c r="L12" s="1133"/>
      <c r="M12" s="1133"/>
      <c r="N12" s="574" t="s">
        <v>417</v>
      </c>
      <c r="O12" s="575" t="s">
        <v>418</v>
      </c>
      <c r="P12" s="1133"/>
      <c r="Q12" s="1133"/>
      <c r="R12" s="1133"/>
    </row>
    <row r="13" spans="1:18" s="251" customFormat="1" ht="12">
      <c r="A13" s="253">
        <v>1</v>
      </c>
      <c r="B13" s="253">
        <v>2</v>
      </c>
      <c r="C13" s="253">
        <v>3</v>
      </c>
      <c r="D13" s="576">
        <v>4</v>
      </c>
      <c r="E13" s="576">
        <v>5</v>
      </c>
      <c r="F13" s="253">
        <v>6</v>
      </c>
      <c r="G13" s="253">
        <v>7</v>
      </c>
      <c r="H13" s="253">
        <v>8</v>
      </c>
      <c r="I13" s="253">
        <v>9</v>
      </c>
      <c r="J13" s="253">
        <v>10</v>
      </c>
      <c r="K13" s="254">
        <v>11</v>
      </c>
      <c r="L13" s="253">
        <v>12</v>
      </c>
      <c r="M13" s="255">
        <v>13</v>
      </c>
      <c r="N13" s="255">
        <v>14</v>
      </c>
      <c r="O13" s="253">
        <v>15</v>
      </c>
      <c r="P13" s="253">
        <v>16</v>
      </c>
      <c r="Q13" s="253">
        <v>17</v>
      </c>
      <c r="R13" s="253">
        <v>18</v>
      </c>
    </row>
    <row r="14" spans="1:18" s="11" customFormat="1" ht="60" customHeight="1">
      <c r="A14" s="695">
        <v>1</v>
      </c>
      <c r="B14" s="845" t="s">
        <v>1</v>
      </c>
      <c r="C14" s="578" t="s">
        <v>492</v>
      </c>
      <c r="D14" s="578">
        <v>600</v>
      </c>
      <c r="E14" s="578">
        <v>60014</v>
      </c>
      <c r="F14" s="578">
        <v>1999</v>
      </c>
      <c r="G14" s="578">
        <v>2007</v>
      </c>
      <c r="H14" s="832">
        <v>3554168</v>
      </c>
      <c r="I14" s="832">
        <v>307487</v>
      </c>
      <c r="J14" s="832">
        <v>2029362</v>
      </c>
      <c r="K14" s="832"/>
      <c r="L14" s="832">
        <v>253670</v>
      </c>
      <c r="M14" s="832">
        <v>253671</v>
      </c>
      <c r="N14" s="832">
        <v>1522021</v>
      </c>
      <c r="O14" s="832" t="s">
        <v>493</v>
      </c>
      <c r="P14" s="846">
        <v>1217319</v>
      </c>
      <c r="Q14" s="832"/>
      <c r="R14" s="832"/>
    </row>
    <row r="15" spans="1:18" s="11" customFormat="1" ht="57" customHeight="1">
      <c r="A15" s="695">
        <v>2</v>
      </c>
      <c r="B15" s="845" t="s">
        <v>0</v>
      </c>
      <c r="C15" s="578" t="s">
        <v>492</v>
      </c>
      <c r="D15" s="578">
        <v>600</v>
      </c>
      <c r="E15" s="578">
        <v>60014</v>
      </c>
      <c r="F15" s="578">
        <v>2003</v>
      </c>
      <c r="G15" s="577">
        <v>2007</v>
      </c>
      <c r="H15" s="833">
        <v>6104693</v>
      </c>
      <c r="I15" s="834">
        <v>91710</v>
      </c>
      <c r="J15" s="834">
        <v>3733805</v>
      </c>
      <c r="K15" s="835"/>
      <c r="L15" s="834">
        <v>466725</v>
      </c>
      <c r="M15" s="834">
        <v>466726</v>
      </c>
      <c r="N15" s="833">
        <v>2800354</v>
      </c>
      <c r="O15" s="832" t="s">
        <v>493</v>
      </c>
      <c r="P15" s="847">
        <v>2279178</v>
      </c>
      <c r="Q15" s="835"/>
      <c r="R15" s="834"/>
    </row>
    <row r="16" spans="1:18" s="2" customFormat="1" ht="90.75" customHeight="1">
      <c r="A16" s="695">
        <v>3</v>
      </c>
      <c r="B16" s="845" t="s">
        <v>5</v>
      </c>
      <c r="C16" s="578" t="s">
        <v>492</v>
      </c>
      <c r="D16" s="578">
        <v>600</v>
      </c>
      <c r="E16" s="578">
        <v>60014</v>
      </c>
      <c r="F16" s="578">
        <v>2005</v>
      </c>
      <c r="G16" s="577">
        <v>2006</v>
      </c>
      <c r="H16" s="833">
        <v>1030000</v>
      </c>
      <c r="I16" s="834">
        <v>30000</v>
      </c>
      <c r="J16" s="834">
        <v>1000000</v>
      </c>
      <c r="K16" s="835"/>
      <c r="L16" s="836"/>
      <c r="M16" s="834">
        <v>1000000</v>
      </c>
      <c r="N16" s="833"/>
      <c r="O16" s="836"/>
      <c r="P16" s="847"/>
      <c r="Q16" s="835"/>
      <c r="R16" s="837"/>
    </row>
    <row r="17" spans="1:18" s="2" customFormat="1" ht="33" customHeight="1">
      <c r="A17" s="695">
        <v>4</v>
      </c>
      <c r="B17" s="845" t="s">
        <v>488</v>
      </c>
      <c r="C17" s="578" t="s">
        <v>492</v>
      </c>
      <c r="D17" s="578">
        <v>600</v>
      </c>
      <c r="E17" s="578">
        <v>60014</v>
      </c>
      <c r="F17" s="578">
        <v>2003</v>
      </c>
      <c r="G17" s="578">
        <v>2006</v>
      </c>
      <c r="H17" s="838">
        <v>964486</v>
      </c>
      <c r="I17" s="839">
        <v>464486</v>
      </c>
      <c r="J17" s="839">
        <v>500000</v>
      </c>
      <c r="K17" s="839">
        <v>243935</v>
      </c>
      <c r="L17" s="839"/>
      <c r="M17" s="839">
        <v>256065</v>
      </c>
      <c r="N17" s="840"/>
      <c r="O17" s="839"/>
      <c r="P17" s="846"/>
      <c r="Q17" s="839"/>
      <c r="R17" s="839"/>
    </row>
    <row r="18" spans="1:18" s="20" customFormat="1" ht="63" customHeight="1">
      <c r="A18" s="695">
        <v>5</v>
      </c>
      <c r="B18" s="845" t="s">
        <v>489</v>
      </c>
      <c r="C18" s="578" t="s">
        <v>492</v>
      </c>
      <c r="D18" s="578">
        <v>600</v>
      </c>
      <c r="E18" s="578">
        <v>60014</v>
      </c>
      <c r="F18" s="578">
        <v>2004</v>
      </c>
      <c r="G18" s="578">
        <v>2013</v>
      </c>
      <c r="H18" s="838">
        <v>5770532</v>
      </c>
      <c r="I18" s="848">
        <v>1370532</v>
      </c>
      <c r="J18" s="839">
        <v>200000</v>
      </c>
      <c r="K18" s="839"/>
      <c r="L18" s="839"/>
      <c r="M18" s="839">
        <v>200000</v>
      </c>
      <c r="N18" s="840"/>
      <c r="O18" s="842"/>
      <c r="P18" s="846">
        <v>1005500</v>
      </c>
      <c r="Q18" s="839"/>
      <c r="R18" s="848">
        <v>3194500</v>
      </c>
    </row>
    <row r="19" spans="1:18" s="20" customFormat="1" ht="21.75" customHeight="1">
      <c r="A19" s="850"/>
      <c r="B19" s="851"/>
      <c r="C19" s="852"/>
      <c r="D19" s="852"/>
      <c r="E19" s="852"/>
      <c r="F19" s="852"/>
      <c r="G19" s="852"/>
      <c r="H19" s="853"/>
      <c r="I19" s="853"/>
      <c r="J19" s="853"/>
      <c r="K19" s="853"/>
      <c r="L19" s="853"/>
      <c r="M19" s="853"/>
      <c r="N19" s="853"/>
      <c r="O19" s="854"/>
      <c r="P19" s="855"/>
      <c r="Q19" s="853"/>
      <c r="R19" s="856"/>
    </row>
    <row r="20" spans="1:18" s="20" customFormat="1" ht="57" customHeight="1">
      <c r="A20" s="695">
        <v>6</v>
      </c>
      <c r="B20" s="845" t="s">
        <v>579</v>
      </c>
      <c r="C20" s="578" t="s">
        <v>492</v>
      </c>
      <c r="D20" s="578">
        <v>600</v>
      </c>
      <c r="E20" s="578">
        <v>60014</v>
      </c>
      <c r="F20" s="578">
        <v>2004</v>
      </c>
      <c r="G20" s="578">
        <v>2006</v>
      </c>
      <c r="H20" s="839">
        <v>189834</v>
      </c>
      <c r="I20" s="839">
        <v>69834</v>
      </c>
      <c r="J20" s="839">
        <v>120000</v>
      </c>
      <c r="K20" s="839">
        <v>60000</v>
      </c>
      <c r="L20" s="839">
        <v>60000</v>
      </c>
      <c r="M20" s="839"/>
      <c r="N20" s="839"/>
      <c r="O20" s="842"/>
      <c r="P20" s="846"/>
      <c r="Q20" s="839"/>
      <c r="R20" s="839"/>
    </row>
    <row r="21" spans="1:18" s="20" customFormat="1" ht="45.75" customHeight="1">
      <c r="A21" s="695">
        <v>7</v>
      </c>
      <c r="B21" s="845" t="s">
        <v>2</v>
      </c>
      <c r="C21" s="578" t="s">
        <v>492</v>
      </c>
      <c r="D21" s="578">
        <v>600</v>
      </c>
      <c r="E21" s="578">
        <v>60014</v>
      </c>
      <c r="F21" s="578">
        <v>2004</v>
      </c>
      <c r="G21" s="578">
        <v>2006</v>
      </c>
      <c r="H21" s="839">
        <v>59606</v>
      </c>
      <c r="I21" s="839">
        <v>29606</v>
      </c>
      <c r="J21" s="839">
        <v>30000</v>
      </c>
      <c r="K21" s="839">
        <v>20000</v>
      </c>
      <c r="L21" s="839">
        <v>10000</v>
      </c>
      <c r="M21" s="839"/>
      <c r="N21" s="839"/>
      <c r="O21" s="842"/>
      <c r="P21" s="846"/>
      <c r="Q21" s="839"/>
      <c r="R21" s="839"/>
    </row>
    <row r="22" spans="1:18" s="20" customFormat="1" ht="51" customHeight="1">
      <c r="A22" s="695">
        <v>8</v>
      </c>
      <c r="B22" s="845" t="s">
        <v>3</v>
      </c>
      <c r="C22" s="578" t="s">
        <v>492</v>
      </c>
      <c r="D22" s="578">
        <v>600</v>
      </c>
      <c r="E22" s="578">
        <v>60014</v>
      </c>
      <c r="F22" s="578">
        <v>2004</v>
      </c>
      <c r="G22" s="577">
        <v>2008</v>
      </c>
      <c r="H22" s="839">
        <v>802000</v>
      </c>
      <c r="I22" s="839">
        <v>31006</v>
      </c>
      <c r="J22" s="839">
        <v>120000</v>
      </c>
      <c r="K22" s="839">
        <v>60000</v>
      </c>
      <c r="L22" s="839">
        <v>60000</v>
      </c>
      <c r="M22" s="839"/>
      <c r="N22" s="839"/>
      <c r="O22" s="842"/>
      <c r="P22" s="846">
        <v>217000</v>
      </c>
      <c r="Q22" s="839">
        <v>217000</v>
      </c>
      <c r="R22" s="839">
        <v>216994</v>
      </c>
    </row>
    <row r="23" spans="1:18" s="20" customFormat="1" ht="54" customHeight="1">
      <c r="A23" s="695">
        <v>9</v>
      </c>
      <c r="B23" s="845" t="s">
        <v>4</v>
      </c>
      <c r="C23" s="578" t="s">
        <v>492</v>
      </c>
      <c r="D23" s="578">
        <v>600</v>
      </c>
      <c r="E23" s="578">
        <v>60014</v>
      </c>
      <c r="F23" s="578">
        <v>2004</v>
      </c>
      <c r="G23" s="577">
        <v>2013</v>
      </c>
      <c r="H23" s="839">
        <v>2500000</v>
      </c>
      <c r="I23" s="839">
        <v>156630</v>
      </c>
      <c r="J23" s="839">
        <v>166895</v>
      </c>
      <c r="K23" s="839">
        <v>106895</v>
      </c>
      <c r="L23" s="839">
        <v>60000</v>
      </c>
      <c r="M23" s="839"/>
      <c r="N23" s="839"/>
      <c r="O23" s="842"/>
      <c r="P23" s="846">
        <v>200000</v>
      </c>
      <c r="Q23" s="839">
        <v>200000</v>
      </c>
      <c r="R23" s="849">
        <v>1776475</v>
      </c>
    </row>
    <row r="24" spans="1:18" s="20" customFormat="1" ht="66" customHeight="1">
      <c r="A24" s="695">
        <v>10</v>
      </c>
      <c r="B24" s="845" t="s">
        <v>490</v>
      </c>
      <c r="C24" s="578" t="s">
        <v>492</v>
      </c>
      <c r="D24" s="578">
        <v>600</v>
      </c>
      <c r="E24" s="578">
        <v>60014</v>
      </c>
      <c r="F24" s="578">
        <v>2004</v>
      </c>
      <c r="G24" s="578">
        <v>2012</v>
      </c>
      <c r="H24" s="838">
        <v>2361423</v>
      </c>
      <c r="I24" s="839">
        <v>161423</v>
      </c>
      <c r="J24" s="839">
        <v>210000</v>
      </c>
      <c r="K24" s="839">
        <v>100000</v>
      </c>
      <c r="L24" s="839">
        <v>110000</v>
      </c>
      <c r="M24" s="839"/>
      <c r="N24" s="840"/>
      <c r="O24" s="839"/>
      <c r="P24" s="846">
        <v>200000</v>
      </c>
      <c r="Q24" s="839">
        <v>200000</v>
      </c>
      <c r="R24" s="848">
        <v>1590000</v>
      </c>
    </row>
    <row r="25" spans="1:18" s="20" customFormat="1" ht="39.75" customHeight="1">
      <c r="A25" s="695">
        <v>11</v>
      </c>
      <c r="B25" s="845" t="s">
        <v>491</v>
      </c>
      <c r="C25" s="578" t="s">
        <v>492</v>
      </c>
      <c r="D25" s="578">
        <v>600</v>
      </c>
      <c r="E25" s="578">
        <v>60014</v>
      </c>
      <c r="F25" s="578">
        <v>2006</v>
      </c>
      <c r="G25" s="694">
        <v>2007</v>
      </c>
      <c r="H25" s="843">
        <v>265000</v>
      </c>
      <c r="I25" s="841"/>
      <c r="J25" s="841">
        <v>205000</v>
      </c>
      <c r="K25" s="841">
        <v>105397</v>
      </c>
      <c r="L25" s="841"/>
      <c r="M25" s="841">
        <v>99603</v>
      </c>
      <c r="N25" s="844"/>
      <c r="O25" s="841"/>
      <c r="P25" s="841">
        <v>60000</v>
      </c>
      <c r="Q25" s="841"/>
      <c r="R25" s="841"/>
    </row>
    <row r="26" spans="1:18" s="8" customFormat="1" ht="25.5" customHeight="1">
      <c r="A26" s="796"/>
      <c r="B26" s="1145" t="s">
        <v>175</v>
      </c>
      <c r="C26" s="1145"/>
      <c r="D26" s="1145"/>
      <c r="E26" s="1145"/>
      <c r="F26" s="1145"/>
      <c r="G26" s="1146"/>
      <c r="H26" s="797">
        <f aca="true" t="shared" si="0" ref="H26:N26">H14+H15+H16+H17+H18+H24+H25+H20+H21+H22+H23</f>
        <v>23601742</v>
      </c>
      <c r="I26" s="797">
        <f t="shared" si="0"/>
        <v>2712714</v>
      </c>
      <c r="J26" s="797">
        <f t="shared" si="0"/>
        <v>8315062</v>
      </c>
      <c r="K26" s="797">
        <f t="shared" si="0"/>
        <v>696227</v>
      </c>
      <c r="L26" s="797">
        <f t="shared" si="0"/>
        <v>1020395</v>
      </c>
      <c r="M26" s="797">
        <f t="shared" si="0"/>
        <v>2276065</v>
      </c>
      <c r="N26" s="797">
        <f t="shared" si="0"/>
        <v>4322375</v>
      </c>
      <c r="O26" s="797"/>
      <c r="P26" s="797">
        <f>P14+P15+P16+P17+P18+P24+P25+P20+P21+P22+P23</f>
        <v>5178997</v>
      </c>
      <c r="Q26" s="797">
        <f>Q14+Q15+Q16+Q17+Q18+Q24+Q25+Q20+Q21+Q22+Q23</f>
        <v>617000</v>
      </c>
      <c r="R26" s="797">
        <f>R18+R22+R23+R24</f>
        <v>6777969</v>
      </c>
    </row>
    <row r="27" spans="1:18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6:17" ht="15.75">
      <c r="P30" s="4"/>
      <c r="Q30" s="4"/>
    </row>
    <row r="31" spans="16:17" ht="15.75">
      <c r="P31" s="4"/>
      <c r="Q31" s="4"/>
    </row>
  </sheetData>
  <mergeCells count="21">
    <mergeCell ref="B26:G26"/>
    <mergeCell ref="A7:R8"/>
    <mergeCell ref="K10:O10"/>
    <mergeCell ref="N11:O11"/>
    <mergeCell ref="A10:A12"/>
    <mergeCell ref="F10:G10"/>
    <mergeCell ref="B10:B12"/>
    <mergeCell ref="C10:C12"/>
    <mergeCell ref="D10:D12"/>
    <mergeCell ref="E10:E12"/>
    <mergeCell ref="F11:F12"/>
    <mergeCell ref="G11:G12"/>
    <mergeCell ref="H10:H12"/>
    <mergeCell ref="I10:I12"/>
    <mergeCell ref="J10:J12"/>
    <mergeCell ref="Q10:Q12"/>
    <mergeCell ref="P10:P12"/>
    <mergeCell ref="R10:R12"/>
    <mergeCell ref="K11:K12"/>
    <mergeCell ref="L11:L12"/>
    <mergeCell ref="M11:M12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1"/>
  <sheetViews>
    <sheetView workbookViewId="0" topLeftCell="A7">
      <selection activeCell="I12" sqref="I12"/>
    </sheetView>
  </sheetViews>
  <sheetFormatPr defaultColWidth="9.00390625" defaultRowHeight="12.75"/>
  <cols>
    <col min="1" max="1" width="1.625" style="0" customWidth="1"/>
    <col min="2" max="2" width="3.375" style="0" customWidth="1"/>
    <col min="3" max="3" width="33.125" style="0" customWidth="1"/>
    <col min="4" max="4" width="13.375" style="0" customWidth="1"/>
    <col min="5" max="5" width="14.00390625" style="0" customWidth="1"/>
    <col min="6" max="6" width="9.75390625" style="0" customWidth="1"/>
    <col min="7" max="7" width="16.625" style="0" customWidth="1"/>
  </cols>
  <sheetData>
    <row r="1" spans="6:8" ht="12.75" customHeight="1">
      <c r="F1" s="373" t="s">
        <v>524</v>
      </c>
      <c r="G1" s="373"/>
      <c r="H1" s="373"/>
    </row>
    <row r="2" spans="6:8" ht="12.75" customHeight="1">
      <c r="F2" s="372" t="s">
        <v>673</v>
      </c>
      <c r="G2" s="372"/>
      <c r="H2" s="372"/>
    </row>
    <row r="3" spans="6:8" ht="12.75" customHeight="1">
      <c r="F3" s="372" t="s">
        <v>292</v>
      </c>
      <c r="G3" s="372"/>
      <c r="H3" s="372"/>
    </row>
    <row r="4" spans="6:8" ht="12.75" customHeight="1">
      <c r="F4" s="442" t="s">
        <v>590</v>
      </c>
      <c r="G4" s="442"/>
      <c r="H4" s="442"/>
    </row>
    <row r="6" spans="2:8" ht="50.25" customHeight="1">
      <c r="B6" s="1153" t="s">
        <v>422</v>
      </c>
      <c r="C6" s="1153"/>
      <c r="D6" s="1153"/>
      <c r="E6" s="1153"/>
      <c r="F6" s="1153"/>
      <c r="G6" s="1153"/>
      <c r="H6" s="585"/>
    </row>
    <row r="7" spans="2:8" ht="15">
      <c r="B7" s="579"/>
      <c r="C7" s="579"/>
      <c r="D7" s="579"/>
      <c r="E7" s="579"/>
      <c r="F7" s="579"/>
      <c r="G7" s="579"/>
      <c r="H7" s="579"/>
    </row>
    <row r="8" spans="2:8" ht="62.25" customHeight="1">
      <c r="B8" s="583" t="s">
        <v>423</v>
      </c>
      <c r="C8" s="584" t="s">
        <v>424</v>
      </c>
      <c r="D8" s="584" t="s">
        <v>425</v>
      </c>
      <c r="E8" s="1150" t="s">
        <v>674</v>
      </c>
      <c r="F8" s="1151"/>
      <c r="G8" s="1152"/>
      <c r="H8" s="580"/>
    </row>
    <row r="9" spans="2:8" ht="15">
      <c r="B9" s="581"/>
      <c r="C9" s="582"/>
      <c r="D9" s="582"/>
      <c r="E9" s="595" t="s">
        <v>426</v>
      </c>
      <c r="F9" s="596" t="s">
        <v>427</v>
      </c>
      <c r="G9" s="595" t="s">
        <v>428</v>
      </c>
      <c r="H9" s="579"/>
    </row>
    <row r="10" spans="2:8" ht="15">
      <c r="B10" s="589" t="s">
        <v>50</v>
      </c>
      <c r="C10" s="592" t="s">
        <v>429</v>
      </c>
      <c r="D10" s="665">
        <v>0</v>
      </c>
      <c r="E10" s="666">
        <v>0</v>
      </c>
      <c r="F10" s="665"/>
      <c r="G10" s="666">
        <v>0</v>
      </c>
      <c r="H10" s="579"/>
    </row>
    <row r="11" spans="2:8" s="588" customFormat="1" ht="15">
      <c r="B11" s="590"/>
      <c r="C11" s="593" t="s">
        <v>430</v>
      </c>
      <c r="D11" s="669"/>
      <c r="E11" s="670"/>
      <c r="F11" s="669"/>
      <c r="G11" s="670"/>
      <c r="H11" s="586"/>
    </row>
    <row r="12" spans="2:9" s="588" customFormat="1" ht="15">
      <c r="B12" s="590"/>
      <c r="C12" s="593" t="s">
        <v>431</v>
      </c>
      <c r="D12" s="669"/>
      <c r="E12" s="670"/>
      <c r="F12" s="669"/>
      <c r="G12" s="670"/>
      <c r="H12" s="586"/>
      <c r="I12" s="588" t="s">
        <v>480</v>
      </c>
    </row>
    <row r="13" spans="2:7" s="588" customFormat="1" ht="15">
      <c r="B13" s="590"/>
      <c r="C13" s="593" t="s">
        <v>432</v>
      </c>
      <c r="D13" s="669"/>
      <c r="E13" s="670"/>
      <c r="F13" s="669"/>
      <c r="G13" s="670"/>
    </row>
    <row r="14" spans="2:7" s="588" customFormat="1" ht="15">
      <c r="B14" s="590"/>
      <c r="C14" s="593" t="s">
        <v>479</v>
      </c>
      <c r="D14" s="669"/>
      <c r="E14" s="670"/>
      <c r="F14" s="669"/>
      <c r="G14" s="670"/>
    </row>
    <row r="15" spans="2:7" ht="15">
      <c r="B15" s="591"/>
      <c r="C15" s="671"/>
      <c r="D15" s="672"/>
      <c r="E15" s="673"/>
      <c r="F15" s="672"/>
      <c r="G15" s="673"/>
    </row>
    <row r="16" spans="2:7" ht="15">
      <c r="B16" s="667" t="s">
        <v>52</v>
      </c>
      <c r="C16" s="668" t="s">
        <v>433</v>
      </c>
      <c r="D16" s="674">
        <f>D17+D20</f>
        <v>5763167</v>
      </c>
      <c r="E16" s="675">
        <f>E17+E20</f>
        <v>3496497</v>
      </c>
      <c r="F16" s="665"/>
      <c r="G16" s="675">
        <f>G17+G20</f>
        <v>3496497</v>
      </c>
    </row>
    <row r="17" spans="2:7" s="588" customFormat="1" ht="15">
      <c r="B17" s="590"/>
      <c r="C17" s="593" t="s">
        <v>430</v>
      </c>
      <c r="D17" s="669">
        <v>1440792</v>
      </c>
      <c r="E17" s="670">
        <v>874125</v>
      </c>
      <c r="F17" s="669"/>
      <c r="G17" s="670">
        <v>874125</v>
      </c>
    </row>
    <row r="18" spans="2:7" s="588" customFormat="1" ht="15">
      <c r="B18" s="590"/>
      <c r="C18" s="593" t="s">
        <v>431</v>
      </c>
      <c r="D18" s="669"/>
      <c r="E18" s="670"/>
      <c r="F18" s="669"/>
      <c r="G18" s="670"/>
    </row>
    <row r="19" spans="2:7" s="588" customFormat="1" ht="15">
      <c r="B19" s="590"/>
      <c r="C19" s="593" t="s">
        <v>432</v>
      </c>
      <c r="D19" s="669"/>
      <c r="E19" s="670"/>
      <c r="F19" s="669"/>
      <c r="G19" s="670"/>
    </row>
    <row r="20" spans="2:7" s="588" customFormat="1" ht="15">
      <c r="B20" s="590"/>
      <c r="C20" s="593" t="s">
        <v>479</v>
      </c>
      <c r="D20" s="669">
        <v>4322375</v>
      </c>
      <c r="E20" s="670">
        <v>2622372</v>
      </c>
      <c r="F20" s="669"/>
      <c r="G20" s="670">
        <v>2622372</v>
      </c>
    </row>
    <row r="21" spans="2:7" ht="15">
      <c r="B21" s="591"/>
      <c r="C21" s="671"/>
      <c r="D21" s="672"/>
      <c r="E21" s="673"/>
      <c r="F21" s="672"/>
      <c r="G21" s="673"/>
    </row>
    <row r="22" spans="2:7" ht="14.25">
      <c r="B22" s="590"/>
      <c r="C22" s="676" t="s">
        <v>434</v>
      </c>
      <c r="D22" s="677">
        <f>D10+D16</f>
        <v>5763167</v>
      </c>
      <c r="E22" s="678">
        <f>E10+E16</f>
        <v>3496497</v>
      </c>
      <c r="F22" s="677"/>
      <c r="G22" s="678">
        <f>G10+G16</f>
        <v>3496497</v>
      </c>
    </row>
    <row r="23" spans="2:7" ht="15">
      <c r="B23" s="590"/>
      <c r="C23" s="593" t="s">
        <v>430</v>
      </c>
      <c r="D23" s="669">
        <f>D11+D17</f>
        <v>1440792</v>
      </c>
      <c r="E23" s="670">
        <f>E11+E17</f>
        <v>874125</v>
      </c>
      <c r="F23" s="669"/>
      <c r="G23" s="670">
        <f>G11+G17</f>
        <v>874125</v>
      </c>
    </row>
    <row r="24" spans="2:7" ht="15">
      <c r="B24" s="590"/>
      <c r="C24" s="593" t="s">
        <v>431</v>
      </c>
      <c r="D24" s="669"/>
      <c r="E24" s="670"/>
      <c r="F24" s="669"/>
      <c r="G24" s="670"/>
    </row>
    <row r="25" spans="2:7" ht="15">
      <c r="B25" s="590"/>
      <c r="C25" s="593" t="s">
        <v>432</v>
      </c>
      <c r="D25" s="669"/>
      <c r="E25" s="670"/>
      <c r="F25" s="669"/>
      <c r="G25" s="670"/>
    </row>
    <row r="26" spans="2:7" ht="15">
      <c r="B26" s="590"/>
      <c r="C26" s="593" t="s">
        <v>479</v>
      </c>
      <c r="D26" s="669">
        <f>D20+D14</f>
        <v>4322375</v>
      </c>
      <c r="E26" s="670">
        <f>E20+E14</f>
        <v>2622372</v>
      </c>
      <c r="F26" s="669"/>
      <c r="G26" s="670">
        <f>G20+G14</f>
        <v>2622372</v>
      </c>
    </row>
    <row r="27" spans="2:7" ht="15">
      <c r="B27" s="591"/>
      <c r="C27" s="671"/>
      <c r="D27" s="672"/>
      <c r="E27" s="673"/>
      <c r="F27" s="672"/>
      <c r="G27" s="673"/>
    </row>
    <row r="28" spans="2:7" ht="12.75">
      <c r="B28" s="586"/>
      <c r="C28" s="587"/>
      <c r="D28" s="586"/>
      <c r="E28" s="586"/>
      <c r="F28" s="586"/>
      <c r="G28" s="586"/>
    </row>
    <row r="29" spans="2:7" ht="12.75">
      <c r="B29" s="586"/>
      <c r="C29" s="587"/>
      <c r="D29" s="586"/>
      <c r="E29" s="586"/>
      <c r="F29" s="586"/>
      <c r="G29" s="586"/>
    </row>
    <row r="30" spans="2:7" ht="12.75">
      <c r="B30" s="586"/>
      <c r="C30" s="587"/>
      <c r="D30" s="586"/>
      <c r="E30" s="586"/>
      <c r="F30" s="586"/>
      <c r="G30" s="586"/>
    </row>
    <row r="31" spans="2:7" ht="12.75">
      <c r="B31" s="586"/>
      <c r="C31" s="586"/>
      <c r="D31" s="586"/>
      <c r="E31" s="586"/>
      <c r="F31" s="586"/>
      <c r="G31" s="586"/>
    </row>
  </sheetData>
  <mergeCells count="2">
    <mergeCell ref="E8:G8"/>
    <mergeCell ref="B6:G6"/>
  </mergeCells>
  <printOptions/>
  <pageMargins left="0.7086614173228347" right="0.3937007874015748" top="0.5118110236220472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F12" sqref="F12"/>
    </sheetView>
  </sheetViews>
  <sheetFormatPr defaultColWidth="9.00390625" defaultRowHeight="12.75"/>
  <cols>
    <col min="1" max="1" width="2.875" style="680" customWidth="1"/>
    <col min="2" max="2" width="30.25390625" style="0" customWidth="1"/>
    <col min="3" max="3" width="4.125" style="0" customWidth="1"/>
    <col min="4" max="4" width="6.625" style="0" customWidth="1"/>
    <col min="5" max="5" width="24.75390625" style="0" customWidth="1"/>
    <col min="6" max="6" width="10.125" style="0" customWidth="1"/>
    <col min="7" max="7" width="10.25390625" style="0" customWidth="1"/>
    <col min="8" max="8" width="10.375" style="0" customWidth="1"/>
    <col min="9" max="9" width="7.00390625" style="0" customWidth="1"/>
    <col min="10" max="10" width="12.125" style="0" customWidth="1"/>
  </cols>
  <sheetData>
    <row r="1" spans="7:11" ht="12.75" customHeight="1">
      <c r="G1" s="373"/>
      <c r="H1" s="86" t="s">
        <v>523</v>
      </c>
      <c r="I1" s="373"/>
      <c r="J1" s="373"/>
      <c r="K1" s="373"/>
    </row>
    <row r="2" spans="7:11" ht="12.75" customHeight="1">
      <c r="G2" s="372"/>
      <c r="H2" s="90" t="s">
        <v>673</v>
      </c>
      <c r="I2" s="372"/>
      <c r="J2" s="372"/>
      <c r="K2" s="372"/>
    </row>
    <row r="3" spans="7:11" ht="12.75" customHeight="1">
      <c r="G3" s="372"/>
      <c r="H3" s="90" t="s">
        <v>292</v>
      </c>
      <c r="I3" s="372"/>
      <c r="J3" s="372"/>
      <c r="K3" s="372"/>
    </row>
    <row r="4" spans="7:11" ht="12.75" customHeight="1">
      <c r="G4" s="442"/>
      <c r="H4" s="442" t="s">
        <v>590</v>
      </c>
      <c r="I4" s="442"/>
      <c r="J4" s="442"/>
      <c r="K4" s="442"/>
    </row>
    <row r="5" spans="7:11" ht="12.75" customHeight="1">
      <c r="G5" s="442"/>
      <c r="I5" s="442"/>
      <c r="J5" s="442"/>
      <c r="K5" s="442"/>
    </row>
    <row r="6" spans="7:11" ht="8.25" customHeight="1">
      <c r="G6" s="442"/>
      <c r="I6" s="442"/>
      <c r="J6" s="442"/>
      <c r="K6" s="442"/>
    </row>
    <row r="8" spans="1:11" ht="39" customHeight="1">
      <c r="A8" s="585"/>
      <c r="B8" s="1154" t="s">
        <v>585</v>
      </c>
      <c r="C8" s="1154"/>
      <c r="D8" s="1154"/>
      <c r="E8" s="1154"/>
      <c r="F8" s="1154"/>
      <c r="G8" s="1154"/>
      <c r="H8" s="1154"/>
      <c r="I8" s="1154"/>
      <c r="J8" s="1154"/>
      <c r="K8" s="585"/>
    </row>
    <row r="9" spans="1:11" ht="13.5" customHeight="1">
      <c r="A9" s="585"/>
      <c r="B9" s="909"/>
      <c r="C9" s="909"/>
      <c r="D9" s="909"/>
      <c r="E9" s="909"/>
      <c r="F9" s="909"/>
      <c r="G9" s="909"/>
      <c r="H9" s="909"/>
      <c r="I9" s="909"/>
      <c r="J9" s="909"/>
      <c r="K9" s="585"/>
    </row>
    <row r="10" spans="1:11" ht="15">
      <c r="A10" s="681"/>
      <c r="B10" s="579"/>
      <c r="C10" s="579"/>
      <c r="D10" s="579"/>
      <c r="E10" s="579"/>
      <c r="F10" s="579"/>
      <c r="G10" s="579"/>
      <c r="H10" s="579"/>
      <c r="I10" s="579"/>
      <c r="J10" s="579"/>
      <c r="K10" s="579"/>
    </row>
    <row r="11" spans="1:11" ht="62.25" customHeight="1">
      <c r="A11" s="1157" t="s">
        <v>423</v>
      </c>
      <c r="B11" s="1159" t="s">
        <v>435</v>
      </c>
      <c r="C11" s="1157" t="s">
        <v>436</v>
      </c>
      <c r="D11" s="1157" t="s">
        <v>198</v>
      </c>
      <c r="E11" s="1155" t="s">
        <v>438</v>
      </c>
      <c r="F11" s="1156"/>
      <c r="G11" s="1157" t="s">
        <v>425</v>
      </c>
      <c r="H11" s="1150" t="s">
        <v>495</v>
      </c>
      <c r="I11" s="1151"/>
      <c r="J11" s="1152"/>
      <c r="K11" s="580"/>
    </row>
    <row r="12" spans="1:11" ht="25.5" customHeight="1">
      <c r="A12" s="1158"/>
      <c r="B12" s="1160"/>
      <c r="C12" s="1158"/>
      <c r="D12" s="1158"/>
      <c r="E12" s="1182" t="s">
        <v>437</v>
      </c>
      <c r="F12" s="1182" t="s">
        <v>417</v>
      </c>
      <c r="G12" s="1158"/>
      <c r="H12" s="1180" t="s">
        <v>580</v>
      </c>
      <c r="I12" s="1181" t="s">
        <v>581</v>
      </c>
      <c r="J12" s="1180" t="s">
        <v>582</v>
      </c>
      <c r="K12" s="579"/>
    </row>
    <row r="13" spans="1:11" ht="15">
      <c r="A13" s="683">
        <v>1</v>
      </c>
      <c r="B13" s="911" t="s">
        <v>482</v>
      </c>
      <c r="C13" s="679">
        <v>600</v>
      </c>
      <c r="D13" s="630">
        <v>60014</v>
      </c>
      <c r="E13" s="911" t="s">
        <v>481</v>
      </c>
      <c r="F13" s="675">
        <f>F14+F18</f>
        <v>3246681</v>
      </c>
      <c r="G13" s="675">
        <f>G14+G18</f>
        <v>2029362</v>
      </c>
      <c r="H13" s="675">
        <f>H14+H18</f>
        <v>1217319</v>
      </c>
      <c r="I13" s="675">
        <f>I14+I18</f>
        <v>0</v>
      </c>
      <c r="J13" s="675">
        <f>J14+J18</f>
        <v>1217319</v>
      </c>
      <c r="K13" s="579"/>
    </row>
    <row r="14" spans="1:11" s="594" customFormat="1" ht="15">
      <c r="A14" s="693"/>
      <c r="B14" s="690" t="s">
        <v>483</v>
      </c>
      <c r="C14" s="912"/>
      <c r="D14" s="913"/>
      <c r="E14" s="690" t="s">
        <v>430</v>
      </c>
      <c r="F14" s="670">
        <f>G14+H14</f>
        <v>811671</v>
      </c>
      <c r="G14" s="669">
        <v>507341</v>
      </c>
      <c r="H14" s="670">
        <v>304330</v>
      </c>
      <c r="I14" s="669"/>
      <c r="J14" s="670">
        <f>H14</f>
        <v>304330</v>
      </c>
      <c r="K14" s="586"/>
    </row>
    <row r="15" spans="1:11" s="594" customFormat="1" ht="15">
      <c r="A15" s="693"/>
      <c r="B15" s="690" t="s">
        <v>484</v>
      </c>
      <c r="C15" s="912"/>
      <c r="D15" s="913"/>
      <c r="E15" s="690" t="s">
        <v>431</v>
      </c>
      <c r="F15" s="670"/>
      <c r="G15" s="669"/>
      <c r="H15" s="670"/>
      <c r="I15" s="669"/>
      <c r="J15" s="670"/>
      <c r="K15" s="586"/>
    </row>
    <row r="16" spans="1:10" s="594" customFormat="1" ht="15">
      <c r="A16" s="693"/>
      <c r="B16" s="690" t="s">
        <v>586</v>
      </c>
      <c r="C16" s="912"/>
      <c r="D16" s="913"/>
      <c r="E16" s="910" t="s">
        <v>583</v>
      </c>
      <c r="F16" s="670"/>
      <c r="G16" s="669"/>
      <c r="H16" s="670"/>
      <c r="I16" s="669"/>
      <c r="J16" s="670"/>
    </row>
    <row r="17" spans="1:10" s="594" customFormat="1" ht="15">
      <c r="A17" s="693"/>
      <c r="B17" s="593" t="s">
        <v>587</v>
      </c>
      <c r="C17" s="912"/>
      <c r="D17" s="913"/>
      <c r="E17" s="910" t="s">
        <v>584</v>
      </c>
      <c r="F17" s="670"/>
      <c r="G17" s="669"/>
      <c r="H17" s="670"/>
      <c r="I17" s="669"/>
      <c r="J17" s="670"/>
    </row>
    <row r="18" spans="1:10" s="594" customFormat="1" ht="15">
      <c r="A18" s="693"/>
      <c r="B18" s="593" t="s">
        <v>588</v>
      </c>
      <c r="C18" s="912"/>
      <c r="D18" s="913"/>
      <c r="E18" s="690" t="s">
        <v>479</v>
      </c>
      <c r="F18" s="670">
        <f>G18+H18</f>
        <v>2435010</v>
      </c>
      <c r="G18" s="669">
        <v>1522021</v>
      </c>
      <c r="H18" s="670">
        <v>912989</v>
      </c>
      <c r="I18" s="669"/>
      <c r="J18" s="670">
        <f>H18</f>
        <v>912989</v>
      </c>
    </row>
    <row r="19" spans="1:10" ht="15">
      <c r="A19" s="682"/>
      <c r="B19" s="671"/>
      <c r="C19" s="914"/>
      <c r="D19" s="915"/>
      <c r="E19" s="916"/>
      <c r="F19" s="673"/>
      <c r="G19" s="672"/>
      <c r="H19" s="673"/>
      <c r="I19" s="672"/>
      <c r="J19" s="673"/>
    </row>
    <row r="20" spans="1:10" ht="15">
      <c r="A20" s="683">
        <v>2</v>
      </c>
      <c r="B20" s="911" t="s">
        <v>482</v>
      </c>
      <c r="C20" s="687" t="s">
        <v>485</v>
      </c>
      <c r="D20" s="688" t="s">
        <v>486</v>
      </c>
      <c r="E20" s="911" t="s">
        <v>481</v>
      </c>
      <c r="F20" s="675">
        <f>F21+F25</f>
        <v>6012983</v>
      </c>
      <c r="G20" s="675">
        <f>G21+G25</f>
        <v>3733805</v>
      </c>
      <c r="H20" s="675">
        <f>H21+H25</f>
        <v>2279178</v>
      </c>
      <c r="I20" s="675">
        <f>I21+I25</f>
        <v>0</v>
      </c>
      <c r="J20" s="675">
        <f>J21+J25</f>
        <v>2279178</v>
      </c>
    </row>
    <row r="21" spans="1:10" s="594" customFormat="1" ht="15">
      <c r="A21" s="693"/>
      <c r="B21" s="690" t="s">
        <v>483</v>
      </c>
      <c r="C21" s="912"/>
      <c r="D21" s="913"/>
      <c r="E21" s="690" t="s">
        <v>430</v>
      </c>
      <c r="F21" s="670">
        <f>G21+H21</f>
        <v>1503246</v>
      </c>
      <c r="G21" s="669">
        <v>933451</v>
      </c>
      <c r="H21" s="670">
        <f>J21</f>
        <v>569795</v>
      </c>
      <c r="I21" s="669"/>
      <c r="J21" s="670">
        <v>569795</v>
      </c>
    </row>
    <row r="22" spans="1:10" s="594" customFormat="1" ht="15">
      <c r="A22" s="684"/>
      <c r="B22" s="690" t="s">
        <v>484</v>
      </c>
      <c r="C22" s="912"/>
      <c r="D22" s="913"/>
      <c r="E22" s="690" t="s">
        <v>431</v>
      </c>
      <c r="F22" s="670"/>
      <c r="G22" s="669"/>
      <c r="H22" s="670"/>
      <c r="I22" s="669"/>
      <c r="J22" s="670"/>
    </row>
    <row r="23" spans="1:10" s="594" customFormat="1" ht="15">
      <c r="A23" s="684"/>
      <c r="B23" s="690" t="s">
        <v>586</v>
      </c>
      <c r="C23" s="912"/>
      <c r="D23" s="913"/>
      <c r="E23" s="910" t="s">
        <v>583</v>
      </c>
      <c r="F23" s="670"/>
      <c r="G23" s="669"/>
      <c r="H23" s="670"/>
      <c r="I23" s="669"/>
      <c r="J23" s="670"/>
    </row>
    <row r="24" spans="1:10" s="594" customFormat="1" ht="15">
      <c r="A24" s="684"/>
      <c r="B24" s="593" t="s">
        <v>587</v>
      </c>
      <c r="C24" s="912"/>
      <c r="D24" s="913"/>
      <c r="E24" s="910" t="s">
        <v>584</v>
      </c>
      <c r="F24" s="670"/>
      <c r="G24" s="669"/>
      <c r="H24" s="670"/>
      <c r="I24" s="669"/>
      <c r="J24" s="670"/>
    </row>
    <row r="25" spans="1:10" s="594" customFormat="1" ht="15">
      <c r="A25" s="684"/>
      <c r="B25" s="593" t="s">
        <v>589</v>
      </c>
      <c r="C25" s="912"/>
      <c r="D25" s="913"/>
      <c r="E25" s="690" t="s">
        <v>479</v>
      </c>
      <c r="F25" s="670">
        <f>G25+H25</f>
        <v>4509737</v>
      </c>
      <c r="G25" s="669">
        <v>2800354</v>
      </c>
      <c r="H25" s="670">
        <f>J25</f>
        <v>1709383</v>
      </c>
      <c r="I25" s="669"/>
      <c r="J25" s="670">
        <v>1709383</v>
      </c>
    </row>
    <row r="26" spans="1:10" ht="15">
      <c r="A26" s="685"/>
      <c r="B26" s="671"/>
      <c r="C26" s="914"/>
      <c r="D26" s="915"/>
      <c r="E26" s="916"/>
      <c r="F26" s="673"/>
      <c r="G26" s="672"/>
      <c r="H26" s="673"/>
      <c r="I26" s="672"/>
      <c r="J26" s="673"/>
    </row>
    <row r="27" spans="1:10" ht="15">
      <c r="A27" s="684"/>
      <c r="B27" s="676" t="s">
        <v>487</v>
      </c>
      <c r="C27" s="912"/>
      <c r="D27" s="913"/>
      <c r="E27" s="917"/>
      <c r="F27" s="678">
        <f>F13+F20</f>
        <v>9259664</v>
      </c>
      <c r="G27" s="678">
        <f>G13+G20</f>
        <v>5763167</v>
      </c>
      <c r="H27" s="678">
        <f>H13+H20</f>
        <v>3496497</v>
      </c>
      <c r="I27" s="678">
        <f>I13+I20</f>
        <v>0</v>
      </c>
      <c r="J27" s="678">
        <f>J13+J20</f>
        <v>3496497</v>
      </c>
    </row>
    <row r="28" spans="1:10" ht="15">
      <c r="A28" s="684"/>
      <c r="B28" s="690" t="s">
        <v>430</v>
      </c>
      <c r="C28" s="912"/>
      <c r="D28" s="913"/>
      <c r="E28" s="917"/>
      <c r="F28" s="670">
        <f>F14+F21</f>
        <v>2314917</v>
      </c>
      <c r="G28" s="670">
        <f>G14+G21</f>
        <v>1440792</v>
      </c>
      <c r="H28" s="670">
        <f>H14+H21</f>
        <v>874125</v>
      </c>
      <c r="I28" s="670"/>
      <c r="J28" s="670">
        <f>J14+J21</f>
        <v>874125</v>
      </c>
    </row>
    <row r="29" spans="1:10" ht="15">
      <c r="A29" s="684"/>
      <c r="B29" s="690" t="s">
        <v>431</v>
      </c>
      <c r="C29" s="912"/>
      <c r="D29" s="913"/>
      <c r="E29" s="917"/>
      <c r="F29" s="670"/>
      <c r="G29" s="669"/>
      <c r="H29" s="670"/>
      <c r="I29" s="669"/>
      <c r="J29" s="670"/>
    </row>
    <row r="30" spans="1:10" ht="15">
      <c r="A30" s="684"/>
      <c r="B30" s="910" t="s">
        <v>583</v>
      </c>
      <c r="C30" s="912"/>
      <c r="D30" s="913"/>
      <c r="E30" s="917"/>
      <c r="F30" s="670"/>
      <c r="G30" s="669"/>
      <c r="H30" s="670"/>
      <c r="I30" s="669"/>
      <c r="J30" s="670"/>
    </row>
    <row r="31" spans="1:10" ht="15">
      <c r="A31" s="684"/>
      <c r="B31" s="910" t="s">
        <v>584</v>
      </c>
      <c r="C31" s="912"/>
      <c r="D31" s="913"/>
      <c r="E31" s="917"/>
      <c r="F31" s="670"/>
      <c r="G31" s="669"/>
      <c r="H31" s="670"/>
      <c r="I31" s="669"/>
      <c r="J31" s="670"/>
    </row>
    <row r="32" spans="1:10" ht="15">
      <c r="A32" s="684"/>
      <c r="B32" s="690" t="s">
        <v>479</v>
      </c>
      <c r="C32" s="912"/>
      <c r="D32" s="913"/>
      <c r="E32" s="917"/>
      <c r="F32" s="670">
        <f>F18+F25</f>
        <v>6944747</v>
      </c>
      <c r="G32" s="670">
        <f>G18+G25</f>
        <v>4322375</v>
      </c>
      <c r="H32" s="670">
        <f>H18+H25</f>
        <v>2622372</v>
      </c>
      <c r="I32" s="670"/>
      <c r="J32" s="670">
        <f>J18+J25</f>
        <v>2622372</v>
      </c>
    </row>
    <row r="33" spans="1:10" ht="15">
      <c r="A33" s="685"/>
      <c r="B33" s="671"/>
      <c r="C33" s="916"/>
      <c r="D33" s="671"/>
      <c r="E33" s="916"/>
      <c r="F33" s="689"/>
      <c r="G33" s="691"/>
      <c r="H33" s="692"/>
      <c r="I33" s="691"/>
      <c r="J33" s="692"/>
    </row>
    <row r="34" spans="1:10" ht="12.75">
      <c r="A34" s="686"/>
      <c r="B34" s="587"/>
      <c r="C34" s="587"/>
      <c r="D34" s="587"/>
      <c r="E34" s="587"/>
      <c r="F34" s="587"/>
      <c r="G34" s="586"/>
      <c r="H34" s="586"/>
      <c r="I34" s="586"/>
      <c r="J34" s="586"/>
    </row>
    <row r="35" spans="1:10" ht="12.75">
      <c r="A35" s="686"/>
      <c r="B35" s="587"/>
      <c r="C35" s="587"/>
      <c r="D35" s="587"/>
      <c r="E35" s="587"/>
      <c r="F35" s="587"/>
      <c r="G35" s="586"/>
      <c r="H35" s="586"/>
      <c r="I35" s="586"/>
      <c r="J35" s="586"/>
    </row>
    <row r="36" spans="1:10" ht="12.75">
      <c r="A36" s="686"/>
      <c r="B36" s="587"/>
      <c r="C36" s="587"/>
      <c r="D36" s="587"/>
      <c r="E36" s="587"/>
      <c r="F36" s="587"/>
      <c r="G36" s="586"/>
      <c r="H36" s="586"/>
      <c r="I36" s="586"/>
      <c r="J36" s="586"/>
    </row>
    <row r="37" spans="1:10" ht="12.75">
      <c r="A37" s="686"/>
      <c r="B37" s="586"/>
      <c r="C37" s="586"/>
      <c r="D37" s="586"/>
      <c r="E37" s="586"/>
      <c r="F37" s="586"/>
      <c r="G37" s="586"/>
      <c r="H37" s="586"/>
      <c r="I37" s="586"/>
      <c r="J37" s="586"/>
    </row>
  </sheetData>
  <mergeCells count="8">
    <mergeCell ref="B8:J8"/>
    <mergeCell ref="H11:J11"/>
    <mergeCell ref="E11:F11"/>
    <mergeCell ref="A11:A12"/>
    <mergeCell ref="B11:B12"/>
    <mergeCell ref="C11:C12"/>
    <mergeCell ref="D11:D12"/>
    <mergeCell ref="G11:G12"/>
  </mergeCells>
  <printOptions/>
  <pageMargins left="0.3937007874015748" right="0.3937007874015748" top="0.5118110236220472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Karina</cp:lastModifiedBy>
  <cp:lastPrinted>2006-03-17T07:34:03Z</cp:lastPrinted>
  <dcterms:created xsi:type="dcterms:W3CDTF">2000-10-09T19:11:55Z</dcterms:created>
  <dcterms:modified xsi:type="dcterms:W3CDTF">2006-03-17T07:34:04Z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