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20"/>
  </bookViews>
  <sheets>
    <sheet name="1" sheetId="1" r:id="rId1"/>
    <sheet name="1a" sheetId="2" r:id="rId2"/>
    <sheet name="1b" sheetId="3" r:id="rId3"/>
    <sheet name="2" sheetId="4" r:id="rId4"/>
    <sheet name="2a" sheetId="5" r:id="rId5"/>
    <sheet name="2b" sheetId="6" r:id="rId6"/>
    <sheet name="3" sheetId="7" r:id="rId7"/>
    <sheet name="3a" sheetId="8" r:id="rId8"/>
    <sheet name="Nr 4" sheetId="9" r:id="rId9"/>
    <sheet name="Nr 4a" sheetId="10" r:id="rId10"/>
    <sheet name="5" sheetId="11" r:id="rId11"/>
    <sheet name="6" sheetId="12" r:id="rId12"/>
    <sheet name="7" sheetId="13" r:id="rId13"/>
    <sheet name="8" sheetId="14" r:id="rId14"/>
    <sheet name="8a" sheetId="15" r:id="rId15"/>
    <sheet name="8b" sheetId="16" r:id="rId16"/>
    <sheet name="9" sheetId="17" r:id="rId17"/>
    <sheet name="10" sheetId="18" r:id="rId18"/>
    <sheet name="11" sheetId="19" r:id="rId19"/>
    <sheet name="12" sheetId="20" r:id="rId20"/>
    <sheet name="13" sheetId="21" r:id="rId21"/>
  </sheets>
  <definedNames/>
  <calcPr fullCalcOnLoad="1"/>
</workbook>
</file>

<file path=xl/sharedStrings.xml><?xml version="1.0" encoding="utf-8"?>
<sst xmlns="http://schemas.openxmlformats.org/spreadsheetml/2006/main" count="1439" uniqueCount="626">
  <si>
    <t>Dotacje celowe otrzymane z budżetu państwa na zadania bieżące z zakresu administracji rządowej oraz inne zadania zlecone ustawami realizowane przez powiat</t>
  </si>
  <si>
    <t>020</t>
  </si>
  <si>
    <t>Leśnictwo</t>
  </si>
  <si>
    <t>02001</t>
  </si>
  <si>
    <t>Gospodarka leśna</t>
  </si>
  <si>
    <t>600</t>
  </si>
  <si>
    <t>Transport i łączność</t>
  </si>
  <si>
    <t>60014</t>
  </si>
  <si>
    <t>Drogi publiczne powiatowe</t>
  </si>
  <si>
    <t>0690</t>
  </si>
  <si>
    <t>Wpływy z różnych opłat</t>
  </si>
  <si>
    <t>0750</t>
  </si>
  <si>
    <t>Dochody z najmu i dzierżawy składników majątkowych Skarbu Państwa, jednostek samorządu terytorialnego lub innych jednostek zaliczanych do sektora finansów publicznych oraz innych umów o podobnym charakterze</t>
  </si>
  <si>
    <t>0870</t>
  </si>
  <si>
    <t>Wpływy ze sprzedaży składników majątkowych</t>
  </si>
  <si>
    <t>0920</t>
  </si>
  <si>
    <t>Pozostałe odsetki</t>
  </si>
  <si>
    <t>0970</t>
  </si>
  <si>
    <t>Wpływy z różnych dochodów</t>
  </si>
  <si>
    <t>6610</t>
  </si>
  <si>
    <t xml:space="preserve">Dotacje celowe otrzymane z gminy na inwestycje i zakupy inwestycyjne realizowane na podstawie porozumień (umów) między jednostkami samorządu terytorialnego </t>
  </si>
  <si>
    <t>6298</t>
  </si>
  <si>
    <t>Środki na dofinansowanie własnych inwestycji gmin (związków gmin), powiatów (związków powiatów), samorządów województw, pozyskane z innych źródeł (ZPORR)</t>
  </si>
  <si>
    <t>6619</t>
  </si>
  <si>
    <t>Dotacje celowe otrzymane z gminy na inwestycje i zakupy inwestycyjne realizowane na podstawie porozumień (umów) między jednostkami samorządu terytorialnego (współudział)</t>
  </si>
  <si>
    <t>700</t>
  </si>
  <si>
    <t xml:space="preserve">Gospodarka mieszkaniowa </t>
  </si>
  <si>
    <t>70005</t>
  </si>
  <si>
    <t>Gospodarka gruntami i nieruchomościami</t>
  </si>
  <si>
    <t>0770</t>
  </si>
  <si>
    <t>Wpłaty z tytułu odpłatnego nabycia prawa własności oraz prawa użytkowania wieczystego nieruchomości</t>
  </si>
  <si>
    <t>2360</t>
  </si>
  <si>
    <t>Dochody jednostek samorządu terytorialnego związane z realizacją zadań z zakresu administracji rządowej oraz innych zadań zleconych ustawami</t>
  </si>
  <si>
    <t>710</t>
  </si>
  <si>
    <t>Działalność usługowa</t>
  </si>
  <si>
    <t>71013</t>
  </si>
  <si>
    <t>Prace geodezyjne i kartograficzne                         (nieinwestycyjne)</t>
  </si>
  <si>
    <t>71014</t>
  </si>
  <si>
    <t>Opracowania geodezyjne i kartograficzne</t>
  </si>
  <si>
    <t>71015</t>
  </si>
  <si>
    <t>Nadzór budowlany</t>
  </si>
  <si>
    <t>750</t>
  </si>
  <si>
    <t>Administracja publiczna</t>
  </si>
  <si>
    <t>75011</t>
  </si>
  <si>
    <t>Urzędy wojewódzkie</t>
  </si>
  <si>
    <t>75020</t>
  </si>
  <si>
    <t>Starostwa powiatowe</t>
  </si>
  <si>
    <t>0420</t>
  </si>
  <si>
    <t>Wpływy z opłaty komunikacyjnej</t>
  </si>
  <si>
    <t>0830</t>
  </si>
  <si>
    <t>Wpływy z usług</t>
  </si>
  <si>
    <t>0840</t>
  </si>
  <si>
    <t>Wpływy ze sprzedaży wyrobów</t>
  </si>
  <si>
    <t>2708</t>
  </si>
  <si>
    <t>Środki na dofinansowanie własnych zadań bieżących gmin (związków gmin), powiatów (związków powiatów), samorządów województw, pozyskane z innych źródeł</t>
  </si>
  <si>
    <t>75045</t>
  </si>
  <si>
    <t>Komisje poborowe</t>
  </si>
  <si>
    <t>2120</t>
  </si>
  <si>
    <t>Dotacje celowe otrzymane z budżetu państwa na zadania bieżące realizowane przez powiat na podstawie porozumień z organami administracji rządowej</t>
  </si>
  <si>
    <t>754</t>
  </si>
  <si>
    <t>Bezpieczeństwo publiczne i ochrona przeciwpożarowa</t>
  </si>
  <si>
    <t>75411</t>
  </si>
  <si>
    <t>Komendy powiatowe Państwowej Straży Pożarnej</t>
  </si>
  <si>
    <t>6410</t>
  </si>
  <si>
    <t>Dotacje celowe  otrzymane z budżetu państwa na inwestycje i zakupy inwestycyjne z zakresu administracji rządowej oraz inne zadania zlecone ustawami realizowane przez powiat</t>
  </si>
  <si>
    <t>75421</t>
  </si>
  <si>
    <t>Zarządzanie kryzysowe</t>
  </si>
  <si>
    <t>2130</t>
  </si>
  <si>
    <t>Dotacje celowe otrzymane z budżetu państwa na realizację bieżących zadań własnych  powiatu</t>
  </si>
  <si>
    <t>756</t>
  </si>
  <si>
    <t>Dochody od osób prawnych, od osób fizycznych i od innych jednostek nie posiadających osobowości prawnej oraz wydatki związane z ich poborem</t>
  </si>
  <si>
    <t>75622</t>
  </si>
  <si>
    <t>Udziały powiatów w podatkach 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</si>
  <si>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</si>
  <si>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</si>
  <si>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</si>
  <si>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</si>
  <si>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</si>
  <si>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</si>
  <si>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</si>
  <si>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</si>
  <si>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</si>
  <si>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</si>
  <si>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</si>
  <si>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</si>
  <si>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75814</t>
  </si>
  <si>
    <t>Różne rozliczenia finansowe</t>
  </si>
  <si>
    <t>2690</t>
  </si>
  <si>
    <t>Środki z Funduszu Pracy otrzymane przez powiat z przeznaczeniem na finansowanie kosztów wynagrodzenia i składek na ubezpieczenie społeczne pracowników Powiatowych Urzędów Pracy</t>
  </si>
  <si>
    <t>75832</t>
  </si>
  <si>
    <t>do Uchwały Nr 132/XX/2008</t>
  </si>
  <si>
    <t>Załącznik Nr 3</t>
  </si>
  <si>
    <t xml:space="preserve">                                                                                                           do Uchwały Nr 132/XX/2008</t>
  </si>
  <si>
    <t xml:space="preserve">                                                                                                           Rady Powiatu Skarżyskiego</t>
  </si>
  <si>
    <t>Część równoważąca subwencji ogólnej dla powiatów</t>
  </si>
  <si>
    <t>801</t>
  </si>
  <si>
    <t>Oświata i wychowanie</t>
  </si>
  <si>
    <t>80105</t>
  </si>
  <si>
    <t>Przedszkola specjalne</t>
  </si>
  <si>
    <t>2310</t>
  </si>
  <si>
    <t>Dotacje celowe otrzymane z gminy na zadania bieżące realizowane na podstawie porozumień (umów) między jednostkami samorządu terytorialnego</t>
  </si>
  <si>
    <t>80120</t>
  </si>
  <si>
    <t>Licea ogólnokształcące</t>
  </si>
  <si>
    <t>80130</t>
  </si>
  <si>
    <t>Szkoły zawodowe</t>
  </si>
  <si>
    <t>Dochody z najmu i dzierżawy składników majątkowych Skarbu Państwa, jednostek samorządu terytorialnego lub innych jednostek zaliczanych do sektora finansów publicznych oraz umów o podobnym charakterze</t>
  </si>
  <si>
    <t>80140</t>
  </si>
  <si>
    <t>Centra kształcenia ustawicznego i praktycznego oraz ośrodki dokształcania zawodowego</t>
  </si>
  <si>
    <t>851</t>
  </si>
  <si>
    <t>Ochrona zdrowia</t>
  </si>
  <si>
    <t>85156</t>
  </si>
  <si>
    <t>Składki na ubezpieczenia zdrowotne oraz świadczenia dla osób nie objętych obowiązkiem ubezpieczenia zdrowotnego</t>
  </si>
  <si>
    <t>852</t>
  </si>
  <si>
    <t>Pomoc społeczna</t>
  </si>
  <si>
    <t>85201</t>
  </si>
  <si>
    <t>Placówki opiekuńczo-wychowawcze</t>
  </si>
  <si>
    <t>2320</t>
  </si>
  <si>
    <t>Dotacje celowe otrzymane z powiatu na zadania bieżące realizowane na podstawie porozumień (usług) między jednostkami samorządu terytorialnego</t>
  </si>
  <si>
    <t>85202</t>
  </si>
  <si>
    <t>Domy pomocy społecznej</t>
  </si>
  <si>
    <t>Dotacje celowe otrzymane z budżetu państwa na realizację bieżących zadań własnych powiatu</t>
  </si>
  <si>
    <t>85203</t>
  </si>
  <si>
    <t>Ośrodki wsparcia</t>
  </si>
  <si>
    <t>85204</t>
  </si>
  <si>
    <t>Rodziny zastępcze</t>
  </si>
  <si>
    <t>Dotacje celowe otrzymane z powiatu na zadania bieżące realizowane na podstawie porozumień (umów) między jednostkami samorządu terytorialnego</t>
  </si>
  <si>
    <t>2330</t>
  </si>
  <si>
    <t>Dotacje celowe otrzymane od samorządu województwa na zadania bieżące realizowane na podstawie porozumień (umów) między jednostkami samorządu terytorialnego</t>
  </si>
  <si>
    <t>85218</t>
  </si>
  <si>
    <t>Powiatowe centra pomocy rodzinie</t>
  </si>
  <si>
    <t>85220</t>
  </si>
  <si>
    <t>Jednostki specjalistycznego poradnictwa, mieszkania chronione i ośrodki interwencji kryzysowej</t>
  </si>
  <si>
    <t>85295</t>
  </si>
  <si>
    <t>Pozostała działalność</t>
  </si>
  <si>
    <t>853</t>
  </si>
  <si>
    <t>Pozostałe zadania w zakresie polityki społecznej</t>
  </si>
  <si>
    <t>85311</t>
  </si>
  <si>
    <t>Rehabilitacja zawodowa i społeczna osób niepełnosprawnych</t>
  </si>
  <si>
    <t>85321</t>
  </si>
  <si>
    <t>Zespoły do spraw orzekania o niepełnosprawności</t>
  </si>
  <si>
    <t>85324</t>
  </si>
  <si>
    <t>Państwowy Fundusz Rehabilitacji Osób Niepełnosprawnych</t>
  </si>
  <si>
    <t>2440</t>
  </si>
  <si>
    <t>Dotacje celowe otrzymane z funduszy celowych na realizację zadań bieżących jednostek sektora finansów publicznych</t>
  </si>
  <si>
    <t>85333</t>
  </si>
  <si>
    <t>Powiatowe urzędy pracy</t>
  </si>
  <si>
    <t>854</t>
  </si>
  <si>
    <t>Edukacyjna opieka wychowawcza</t>
  </si>
  <si>
    <t>85403</t>
  </si>
  <si>
    <t>Specjalne ośrodki szkolno-wychowawcze</t>
  </si>
  <si>
    <t>85406</t>
  </si>
  <si>
    <t>Poradnie psychologiczno-pedagogiczne, w tym poradnie specjalistyczne</t>
  </si>
  <si>
    <t>85410</t>
  </si>
  <si>
    <t>Internaty i bursy szkolne</t>
  </si>
  <si>
    <t>Dochody ogółem:</t>
  </si>
  <si>
    <t>Załącznik Nr 1a</t>
  </si>
  <si>
    <r>
      <t xml:space="preserve">                                            </t>
    </r>
    <r>
      <rPr>
        <b/>
        <sz val="13.5"/>
        <rFont val="Calisto MT"/>
        <family val="1"/>
      </rPr>
      <t>P l a n</t>
    </r>
  </si>
  <si>
    <r>
      <t xml:space="preserve">                           </t>
    </r>
    <r>
      <rPr>
        <b/>
        <sz val="14"/>
        <rFont val="Calisto MT"/>
        <family val="1"/>
      </rPr>
      <t>dochodów budżetu Powiatu Skarżyskiego</t>
    </r>
  </si>
  <si>
    <r>
      <t xml:space="preserve">                       </t>
    </r>
    <r>
      <rPr>
        <b/>
        <sz val="13.5"/>
        <rFont val="Calisto MT"/>
        <family val="1"/>
      </rPr>
      <t>na 2008 rok wg źródeł pochodzenia</t>
    </r>
  </si>
  <si>
    <t>L.p.</t>
  </si>
  <si>
    <t>Nazwa</t>
  </si>
  <si>
    <t>Plan na 2008 rok</t>
  </si>
  <si>
    <t>I</t>
  </si>
  <si>
    <r>
      <t>Dochody własne</t>
    </r>
    <r>
      <rPr>
        <sz val="13"/>
        <rFont val="Times New Roman"/>
        <family val="1"/>
      </rPr>
      <t>:                                                                    w tym:</t>
    </r>
  </si>
  <si>
    <t xml:space="preserve"> - dochody od jednostek budżetowych - różne</t>
  </si>
  <si>
    <t xml:space="preserve"> - dochody ze sprzedaży mienia</t>
  </si>
  <si>
    <t xml:space="preserve"> - dochody  z wynajmu mienia</t>
  </si>
  <si>
    <t xml:space="preserve"> - odsetki od lokat i  środków  na rachunku                     </t>
  </si>
  <si>
    <t xml:space="preserve">    podstawowym budżetu</t>
  </si>
  <si>
    <t>II</t>
  </si>
  <si>
    <r>
      <t>Udziały w podatkach</t>
    </r>
    <r>
      <rPr>
        <sz val="13"/>
        <rFont val="Times New Roman"/>
        <family val="1"/>
      </rPr>
      <t xml:space="preserve">:                                                                                                                </t>
    </r>
  </si>
  <si>
    <t xml:space="preserve"> -  10,25% wpływów podatku dochodowego                                                       </t>
  </si>
  <si>
    <t xml:space="preserve">     od osób fizycznych </t>
  </si>
  <si>
    <r>
      <t xml:space="preserve">                                  </t>
    </r>
    <r>
      <rPr>
        <b/>
        <sz val="16"/>
        <rFont val="Calisto MT"/>
        <family val="1"/>
      </rPr>
      <t>Zestawienie</t>
    </r>
  </si>
  <si>
    <r>
      <t xml:space="preserve">             </t>
    </r>
    <r>
      <rPr>
        <b/>
        <sz val="16"/>
        <rFont val="Calisto MT"/>
        <family val="1"/>
      </rPr>
      <t>planu dochodów budżetowych na 2008 rok</t>
    </r>
  </si>
  <si>
    <r>
      <t xml:space="preserve">                                  </t>
    </r>
    <r>
      <rPr>
        <b/>
        <sz val="16"/>
        <rFont val="Calisto MT"/>
        <family val="1"/>
      </rPr>
      <t>wg działów</t>
    </r>
  </si>
  <si>
    <t xml:space="preserve"> -  1,4% wpływów podatku dochodowego       </t>
  </si>
  <si>
    <t xml:space="preserve">     od osób prawnych</t>
  </si>
  <si>
    <t>III</t>
  </si>
  <si>
    <r>
      <t>Subwencja ogólna</t>
    </r>
    <r>
      <rPr>
        <sz val="13"/>
        <rFont val="Times New Roman"/>
        <family val="1"/>
      </rPr>
      <t>:</t>
    </r>
  </si>
  <si>
    <t xml:space="preserve">  - część oświatowa</t>
  </si>
  <si>
    <t xml:space="preserve">  - część  wyrównawcza</t>
  </si>
  <si>
    <t xml:space="preserve">  - część równoważąca</t>
  </si>
  <si>
    <t>IV</t>
  </si>
  <si>
    <t>Środki z MPiPS</t>
  </si>
  <si>
    <t>V</t>
  </si>
  <si>
    <r>
      <t>Dotacje</t>
    </r>
    <r>
      <rPr>
        <b/>
        <sz val="13"/>
        <rFont val="Times New Roman"/>
        <family val="1"/>
      </rPr>
      <t>:</t>
    </r>
  </si>
  <si>
    <t xml:space="preserve">dotacje celowe otrzymane z budżetu państwa  na realizację bieżących zadań własnych </t>
  </si>
  <si>
    <t>dotacje celowe otrzymane z budżetu państwa na zadania bieżące z zakresu administracji rządowej oraz inne zadania zlecone ustawami realizowane przez powiat</t>
  </si>
  <si>
    <t>dotacje celowe otrzymane z budżetu państwa na inwestycje i zakupy inwestycyjne z zakresu administracji rządowej oraz inne zadania zlecone ustawami realizowane przez powiat</t>
  </si>
  <si>
    <t>dotacje celowe otrzymane z budżetu państwa na zadania bieżące realizowane na podstawie porozumień z organami administracji rządowej</t>
  </si>
  <si>
    <t>dotacje celowe otrzymane z gminy na inwestycje i zakupy inwestycyjne realizowane na podstawie porozumień (umów) między jednostkami samorządu terytorialnego</t>
  </si>
  <si>
    <t>dotacje celowe otrzymane z gminy i powiatów na zadania bieżące realizowane na podstawie porozumień (umów) między jednostkami samorządu terytorialnego</t>
  </si>
  <si>
    <t>dotacje celowe otrzymane z gmin na współfinansowanie programów realizowanych ze środków bezzwrotnych pochodzących z Unii Europejskiej na podstawie porozumień między jednostkami samorządu terytorialnego</t>
  </si>
  <si>
    <t>dotacje na finansowanie programów i projektów ze środków funduszy strukturalnych Funduszu Spójności, Europejskiego Funduszu Rybackiego oraz z funduszy unijnych finansujących wspólną Polityką Rolną</t>
  </si>
  <si>
    <t>dotacje otrzymane z funduszy celowych na realizację zadań bieżących jednostek sektora finansów publicznych</t>
  </si>
  <si>
    <t>Ogółem:</t>
  </si>
  <si>
    <t>Załącznik Nr 1b</t>
  </si>
  <si>
    <t>Razem</t>
  </si>
  <si>
    <t>Gospodarka mieszkaniowa</t>
  </si>
  <si>
    <t>Pozostałe zadania w zakresie polityki społ.</t>
  </si>
  <si>
    <t>Dochody ogółem</t>
  </si>
  <si>
    <t>Załącznik Nr 2</t>
  </si>
  <si>
    <t>WYDATKI  BUDŻETU NA 2008 ROK WG DZIAŁÓW I ROZDZIAŁÓW</t>
  </si>
  <si>
    <t>w złotych</t>
  </si>
  <si>
    <t>Nazwa działu i rozdziału</t>
  </si>
  <si>
    <t>Symbol</t>
  </si>
  <si>
    <t>Plan na        2008 r.</t>
  </si>
  <si>
    <t>w tym:</t>
  </si>
  <si>
    <t>Wydatki bieżące</t>
  </si>
  <si>
    <t>z tego:</t>
  </si>
  <si>
    <t>Wydatki majątkowe</t>
  </si>
  <si>
    <t xml:space="preserve">Wynagrodzenia             </t>
  </si>
  <si>
    <t>Pochodne od wynagrodzeń</t>
  </si>
  <si>
    <t>Dotacje</t>
  </si>
  <si>
    <t>Wydatki na obsługę długu (odsetki)</t>
  </si>
  <si>
    <t>Wydatki z tyt.poręcz. i gwaran.</t>
  </si>
  <si>
    <t>2</t>
  </si>
  <si>
    <t>02002</t>
  </si>
  <si>
    <t>Nadzór nad gospodarką leśną</t>
  </si>
  <si>
    <t>630</t>
  </si>
  <si>
    <t>Turystyka</t>
  </si>
  <si>
    <t>63003</t>
  </si>
  <si>
    <t>Zadania w zakresie upowszechniania turystyki</t>
  </si>
  <si>
    <t>Opracowania geodezyjne                                                 i kartograficzne</t>
  </si>
  <si>
    <t>75019</t>
  </si>
  <si>
    <t>Rady powiatów</t>
  </si>
  <si>
    <t>75075</t>
  </si>
  <si>
    <t>Promocja jednostek samorządu terytorialnego</t>
  </si>
  <si>
    <t>75095</t>
  </si>
  <si>
    <t>75405</t>
  </si>
  <si>
    <t>Komendy powiatowe Policji</t>
  </si>
  <si>
    <t>75495</t>
  </si>
  <si>
    <t>757</t>
  </si>
  <si>
    <t>Obsługa długu publicznego</t>
  </si>
  <si>
    <t>75702</t>
  </si>
  <si>
    <t>Obsługa papierów wartościowych, kredytów i pożyczek jednostek samorządu terytorialnego</t>
  </si>
  <si>
    <t>75704</t>
  </si>
  <si>
    <t>Rozliczenia z tytułu poręczeń i gwarancji udzielonych przez Skarb Państwa lub jednostkę samorządu terytorialnego</t>
  </si>
  <si>
    <t>75818</t>
  </si>
  <si>
    <t>Rezerwy ogólne i celowe</t>
  </si>
  <si>
    <t>80102</t>
  </si>
  <si>
    <t>Szkoły podstawowe specjalne</t>
  </si>
  <si>
    <t>80111</t>
  </si>
  <si>
    <t>Gimnazja specjalne</t>
  </si>
  <si>
    <t>80123</t>
  </si>
  <si>
    <t>Licea profilowane</t>
  </si>
  <si>
    <t>80124</t>
  </si>
  <si>
    <t>Licea profilowane specjalne</t>
  </si>
  <si>
    <t>80134</t>
  </si>
  <si>
    <t>Szkoły zawodowe specjalne</t>
  </si>
  <si>
    <t>Centra kształcenia ustawicznego                           i praktycznego oraz ośrodki dokształcania zawodowego</t>
  </si>
  <si>
    <t>80146</t>
  </si>
  <si>
    <t>Dokształcanie i doskonalenie nauczycieli</t>
  </si>
  <si>
    <t>80195</t>
  </si>
  <si>
    <t>85111</t>
  </si>
  <si>
    <t>Szpitale ogólne</t>
  </si>
  <si>
    <t>85233</t>
  </si>
  <si>
    <t>Poradnie psychologiczno-pedagogiczne,                                                 w tym poradnie specjalistyczne</t>
  </si>
  <si>
    <t>85421</t>
  </si>
  <si>
    <t>Młodzieżowe ośrodki socjoterapii</t>
  </si>
  <si>
    <t>85446</t>
  </si>
  <si>
    <t>85495</t>
  </si>
  <si>
    <t>921</t>
  </si>
  <si>
    <t>Kultura i ochrona dziedzictwa narodowego</t>
  </si>
  <si>
    <t>92105</t>
  </si>
  <si>
    <t>Pozostałe zadania w zakresie kultury</t>
  </si>
  <si>
    <t>92116</t>
  </si>
  <si>
    <t>Biblioteki</t>
  </si>
  <si>
    <t>926</t>
  </si>
  <si>
    <t>Kultura fizyczna i sport</t>
  </si>
  <si>
    <t>92605</t>
  </si>
  <si>
    <t xml:space="preserve">Zadania w zakresie kultury fizycznej i sportu </t>
  </si>
  <si>
    <t>Ogółem wydatki:</t>
  </si>
  <si>
    <t>Załącznik Nr 2a</t>
  </si>
  <si>
    <t>PLAN WYDATKÓW BUDŻETU POWIATU NA 2008 ROK  WG DZIAŁÓW</t>
  </si>
  <si>
    <t>Lp.</t>
  </si>
  <si>
    <t>Nazwa działu</t>
  </si>
  <si>
    <t>Plan na 2008 r.</t>
  </si>
  <si>
    <t>Wydatki z tyt.poręcz.  i gwaran.</t>
  </si>
  <si>
    <t>Załącznik Nr 2b</t>
  </si>
  <si>
    <t xml:space="preserve">ZESTAWIENIE PLANU WYDATKÓW BUDŻETU POWIATU NA 2008 ROK </t>
  </si>
  <si>
    <t xml:space="preserve"> W NASTĘPUJĄCYM UKŁADZIE</t>
  </si>
  <si>
    <t>Wydatki na zadania własne w tym:</t>
  </si>
  <si>
    <t>Wydatki na zadania z zakresu administracji rządowej i innych zadań zleconych ustawami</t>
  </si>
  <si>
    <t>Wydatki na zadania przejęte przez jednostki samorządu terytorialnego</t>
  </si>
  <si>
    <t>Wydatki na realizację zadań wspólnych z innymi jednostkami samorządu terytorialnego</t>
  </si>
  <si>
    <t>Współfinansowanie programów realizowanych ze środków bezzwrotnych pochodzących z Unii Europejskiej</t>
  </si>
  <si>
    <t>Limity wydatków na wieloletnie programy inwestycyjne w latach 2008 - 2010</t>
  </si>
  <si>
    <t>Rozdz.</t>
  </si>
  <si>
    <t>Nazwa zadania inwestycyjnego
i okres realizacji
(w latach)</t>
  </si>
  <si>
    <t>Łączne nakłady finansowe</t>
  </si>
  <si>
    <t>Wydatki poniesione do 31.12.2007 r.</t>
  </si>
  <si>
    <t>Planowane wydatki</t>
  </si>
  <si>
    <t>Jednostka org. realizująca zadanie lub koordynująca program</t>
  </si>
  <si>
    <t>rok budżetowy 2008 (8+9+10+11)</t>
  </si>
  <si>
    <t>w tym źródła finansowania</t>
  </si>
  <si>
    <t>2009 r.</t>
  </si>
  <si>
    <t>2010 r.</t>
  </si>
  <si>
    <t>wydatki do poniesienia po 2010 roku</t>
  </si>
  <si>
    <t>dochody własne jst</t>
  </si>
  <si>
    <t>kredyty
i pożyczki</t>
  </si>
  <si>
    <t>dotacje i środki pochodzące z innych  źródeł*</t>
  </si>
  <si>
    <t>środki wymienione
w art. 5 ust. 1 pkt 2 i 3 u.f.p.</t>
  </si>
  <si>
    <t>1.</t>
  </si>
  <si>
    <t>Rozbudowa drogi powiatowej nr 0557T Skarżysko – Kam. - Mirzec (2004 – 2013)</t>
  </si>
  <si>
    <t>A.</t>
  </si>
  <si>
    <t>Zarząd Dróg Powiatowych</t>
  </si>
  <si>
    <t>B.</t>
  </si>
  <si>
    <t>C.</t>
  </si>
  <si>
    <t>D.</t>
  </si>
  <si>
    <t>2.</t>
  </si>
  <si>
    <t>Przebudowa ciągu dróg: nr 0591T Łączna – Jęgrzna – Gózd i nr 0588T Łączna – Zagórze – Wzdół Wiącka (2004 – 2010)</t>
  </si>
  <si>
    <t>3.</t>
  </si>
  <si>
    <t>Przebudowa ul. E. Peck  w Suchedniowie (2007-2009)</t>
  </si>
  <si>
    <t>4.</t>
  </si>
  <si>
    <t>Przebudowa ul. Krasińskiego na odcinku od Al. Tysiąclecia do  Al. Niepodległości</t>
  </si>
  <si>
    <t>5.</t>
  </si>
  <si>
    <t>Budowa drogi powiatowej nr 0595T w m. Klonów (2004-2009)</t>
  </si>
  <si>
    <t>Starostwo Powiatowe</t>
  </si>
  <si>
    <t>Ogółem 600</t>
  </si>
  <si>
    <t>xx</t>
  </si>
  <si>
    <t>6.</t>
  </si>
  <si>
    <t>Zakup aparatury medycznej w ZOZ w ramach programu “Poprawa jakości dostępu do świadczeń zdrowotnych i badań profilaktycznych”</t>
  </si>
  <si>
    <t>ZOZ Skarżysko-Kam.</t>
  </si>
  <si>
    <t xml:space="preserve">Ogółem  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</si>
  <si>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</si>
  <si>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</si>
  <si>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</si>
  <si>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</si>
  <si>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 xml:space="preserve">D. Inne źródła </t>
  </si>
  <si>
    <t>Załącznik Nr 3 a</t>
  </si>
  <si>
    <t>Zadania inwestycyjne roczne w 2008 r.</t>
  </si>
  <si>
    <t>Nazwa zadania inwestycyjnego</t>
  </si>
  <si>
    <t>rok budżetowy 2008       (7+8+9+10)</t>
  </si>
  <si>
    <t>środki wymienione w art. 5 ust 1 pkt 2 i 3 u.f.p.</t>
  </si>
  <si>
    <t>Przebudowa ul. Konarskiego w Skarżysku – Kamiennej</t>
  </si>
  <si>
    <t>Przebudowa drogi nr 0448T w m. Nowki</t>
  </si>
  <si>
    <t xml:space="preserve">Przebudowa ul. Plac Floriański w Skarżysku – Kamiennej </t>
  </si>
  <si>
    <t>Starostwo Powiatowe w Skarżysku-Kam.</t>
  </si>
  <si>
    <t>Zakup pługu do piaskarki</t>
  </si>
  <si>
    <t xml:space="preserve">Projekt budowy kanalizacji deszczowej ul. Pięknej w Skarżysku – Kamiennej </t>
  </si>
  <si>
    <t xml:space="preserve">Projekt przebudowy drogi 0576T Skarżysko – Majków – Parszów </t>
  </si>
  <si>
    <t>7.</t>
  </si>
  <si>
    <t>Projekt przebudowy ul. Ekonomii w Skarżysku – Kamiennej</t>
  </si>
  <si>
    <t>8.</t>
  </si>
  <si>
    <t xml:space="preserve">Projekt przebudowy ul. Kopernika w Skarżysku – Kamiennej  </t>
  </si>
  <si>
    <t>9.</t>
  </si>
  <si>
    <t>Zakup komputerów – 2 zestawy</t>
  </si>
  <si>
    <t>10.</t>
  </si>
  <si>
    <t xml:space="preserve">Projekt przebudowy kabla TKD i linii elektrycznej nawierzchniowej wciągu drogi nr 0591T w m. Czerwona Góra </t>
  </si>
  <si>
    <t>11.</t>
  </si>
  <si>
    <t>Komputeryzacja budynku Starostwa II etap</t>
  </si>
  <si>
    <t>Ogółem 750</t>
  </si>
  <si>
    <t>12.</t>
  </si>
  <si>
    <t xml:space="preserve">Zakup „wideorejestratora” dla Komendy Powiatowej Policji w Skarżysku – Kamiennej </t>
  </si>
  <si>
    <t>13.</t>
  </si>
  <si>
    <t>Współudział w kosztach opracowania projektu budowlanego Komendy Powiatowej Policji w Skarżysku – Kamiennej</t>
  </si>
  <si>
    <t>14.</t>
  </si>
  <si>
    <t xml:space="preserve">Przebudowa budynku Komendy Powiatowej Państwowej Straży Pożarnej  </t>
  </si>
  <si>
    <t>Ogółem 754</t>
  </si>
  <si>
    <t>15.</t>
  </si>
  <si>
    <t>Koszty dokumentacji projektowej na budowę sali sportowej przy I Liceum Ogólnokształcącym w Skarżysku – Kam.</t>
  </si>
  <si>
    <t>I Liceum Ogólnokształcące  im. Juliusza słowackiego w Skarżysku – Kamiennej</t>
  </si>
  <si>
    <t xml:space="preserve">Ogółem </t>
  </si>
  <si>
    <t>Załącznik Nr 4</t>
  </si>
  <si>
    <t>Wydatki na programy i projekty realizowane ze środków pochodzących                        z budżetu Unii Europejskiej oraz innych źródeł zagranicznych, niepodlegających zwrotowi na 2008 rok</t>
  </si>
  <si>
    <t>Źródła finansowania</t>
  </si>
  <si>
    <t>Wydatki w roku budżetowym 2008</t>
  </si>
  <si>
    <t>Planowane wydatki budżetowe na realizację zadań programu w latach 2009 - 2010</t>
  </si>
  <si>
    <t>2009 rok</t>
  </si>
  <si>
    <t>2010 rok</t>
  </si>
  <si>
    <t>Razem 2009 - 2010</t>
  </si>
  <si>
    <t>Ogółem wydatki bieżące</t>
  </si>
  <si>
    <t>- środki z budżetu j.s.t.</t>
  </si>
  <si>
    <t>- środki z budżetu krajowego</t>
  </si>
  <si>
    <t>- środki z UE oraz innych źródeł zagranicznych</t>
  </si>
  <si>
    <t>Ogółem wydatki majątkowe</t>
  </si>
  <si>
    <t xml:space="preserve">Ogółem wydatki </t>
  </si>
  <si>
    <t>Załącznik Nr 4a</t>
  </si>
  <si>
    <t>Wydatki bieżące na programy i projekty realizowane ze środków pochodzących z budżetu Unii Europejskiej oraz innych źródeł zagranicznych, niepodlegających zwrotowi na 2008 rok</t>
  </si>
  <si>
    <t>Projekt</t>
  </si>
  <si>
    <t>Okres realizacji zadania</t>
  </si>
  <si>
    <t>Przewidywane nakłady i źródła finansowania</t>
  </si>
  <si>
    <t>Planowane wydatki budżetowe na realizację zadań programu w latach 2009 - 2011</t>
  </si>
  <si>
    <t>źródło</t>
  </si>
  <si>
    <t>kwota</t>
  </si>
  <si>
    <t>po 2010 roku</t>
  </si>
  <si>
    <r>
      <t>Program</t>
    </r>
    <r>
      <rPr>
        <sz val="12"/>
        <rFont val="Times New Roman CE"/>
        <family val="1"/>
      </rPr>
      <t xml:space="preserve">: </t>
    </r>
    <r>
      <rPr>
        <b/>
        <sz val="12"/>
        <rFont val="Times New Roman CE"/>
        <family val="1"/>
      </rPr>
      <t xml:space="preserve">Program Operacyjny Kapitał Ludzki </t>
    </r>
    <r>
      <rPr>
        <sz val="12"/>
        <rFont val="Times New Roman CE"/>
        <family val="1"/>
      </rPr>
      <t xml:space="preserve">    </t>
    </r>
  </si>
  <si>
    <t>Wartość zadania:</t>
  </si>
  <si>
    <r>
      <t>Priorytet:5</t>
    </r>
    <r>
      <rPr>
        <sz val="12"/>
        <rFont val="Times New Roman CE"/>
        <family val="1"/>
      </rPr>
      <t xml:space="preserve"> </t>
    </r>
    <r>
      <rPr>
        <b/>
        <sz val="12"/>
        <rFont val="Times New Roman CE"/>
        <family val="1"/>
      </rPr>
      <t>"Dobre Zarządzanie"</t>
    </r>
  </si>
  <si>
    <r>
      <t>Działanie: 5.2</t>
    </r>
    <r>
      <rPr>
        <sz val="12"/>
        <rFont val="Times New Roman CE"/>
        <family val="1"/>
      </rPr>
      <t xml:space="preserve"> </t>
    </r>
    <r>
      <rPr>
        <b/>
        <sz val="12"/>
        <rFont val="Times New Roman CE"/>
        <family val="1"/>
      </rPr>
      <t>Wzmocnienie potencjału Administracji Samorządowej</t>
    </r>
  </si>
  <si>
    <t>Projekt :</t>
  </si>
  <si>
    <t>1. Poprawa obsługi obywatela i modernizacja zarządzania Starostwem Powiatowym</t>
  </si>
  <si>
    <r>
      <t xml:space="preserve">2.  </t>
    </r>
    <r>
      <rPr>
        <b/>
        <sz val="12"/>
        <rFont val="Times New Roman CE"/>
        <family val="1"/>
      </rPr>
      <t>Wdrożenie Powiatowego Centrum Informacji i Obsługi Inwestora</t>
    </r>
  </si>
  <si>
    <r>
      <t xml:space="preserve">3. </t>
    </r>
    <r>
      <rPr>
        <b/>
        <sz val="12"/>
        <rFont val="Times New Roman CE"/>
        <family val="1"/>
      </rPr>
      <t>Promocja gospodarcza powiatu w kraju i zagranicą celem pozyskiwania inwestorów</t>
    </r>
  </si>
  <si>
    <t>Załącznik Nr 5</t>
  </si>
  <si>
    <t>Przychody i rozchody budżetu w 2008 r.</t>
  </si>
  <si>
    <t>Klasyfikacja
§</t>
  </si>
  <si>
    <t>Kwota
2008 r.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</si>
  <si>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</si>
  <si>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</si>
  <si>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</si>
  <si>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</si>
  <si>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</si>
  <si>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</si>
  <si>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Spłaty pożyczek udzielonych</t>
  </si>
  <si>
    <t>§ 951</t>
  </si>
  <si>
    <t>Prywatyzacja majątku jst</t>
  </si>
  <si>
    <r>
      <t>§ 941 do 944</t>
    </r>
    <r>
      <rPr>
        <vertAlign val="superscript"/>
        <sz val="10"/>
        <rFont val="Arial CE"/>
        <family val="2"/>
      </rPr>
      <t xml:space="preserve">1) </t>
    </r>
  </si>
  <si>
    <t>5a.</t>
  </si>
  <si>
    <t>Prywatyzacja pośrednia</t>
  </si>
  <si>
    <t>§ 941</t>
  </si>
  <si>
    <t>5b.</t>
  </si>
  <si>
    <t>Prywatyzacja bezpośrednia</t>
  </si>
  <si>
    <t>§ 942</t>
  </si>
  <si>
    <t>5c.</t>
  </si>
  <si>
    <t>Prywatyzacja majątku pozostałego po likwidacji państwowych jednostek organizacyjnych oraz spółek z udziałem Skarbu Państwa</t>
  </si>
  <si>
    <t>§ 943</t>
  </si>
  <si>
    <t>5d.</t>
  </si>
  <si>
    <t>Pozostałe przychody z prywatyzacji</t>
  </si>
  <si>
    <t>§ 944</t>
  </si>
  <si>
    <t>Nadwyżka budżetu z lat ubiegłych</t>
  </si>
  <si>
    <t>§ 957</t>
  </si>
  <si>
    <t xml:space="preserve">Obligacje </t>
  </si>
  <si>
    <t>§ 911</t>
  </si>
  <si>
    <t>Inne papiery wartościowe</t>
  </si>
  <si>
    <t>§ 931</t>
  </si>
  <si>
    <t>Inne źródła (wolne środki)</t>
  </si>
  <si>
    <t>§ 955</t>
  </si>
  <si>
    <t>Przelewy z rachunku lokat</t>
  </si>
  <si>
    <t>§ 994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</si>
  <si>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</si>
  <si>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</si>
  <si>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</si>
  <si>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</si>
  <si>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</si>
  <si>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</si>
  <si>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</si>
  <si>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</si>
  <si>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</si>
  <si>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Wykup papierów wartościowych</t>
  </si>
  <si>
    <t>§ 982</t>
  </si>
  <si>
    <t>Wykup obligacji</t>
  </si>
  <si>
    <t>§ 971</t>
  </si>
  <si>
    <t>Rozchody z tytułu innych rozliczeń</t>
  </si>
  <si>
    <t>§ 995</t>
  </si>
  <si>
    <r>
      <t>1)</t>
    </r>
    <r>
      <rPr>
        <sz val="10"/>
        <rFont val="Times New Roman CE"/>
        <family val="1"/>
      </rPr>
      <t xml:space="preserve"> w przypadku wystąpienia takiego źródła przychodów podać kwotę przychodów w każdym z występujących paragrafów przychodów </t>
    </r>
    <r>
      <rPr>
        <b/>
        <sz val="10"/>
        <rFont val="Times New Roman CE"/>
        <family val="1"/>
      </rPr>
      <t>osobno</t>
    </r>
  </si>
  <si>
    <t>Załącznik Nr 6</t>
  </si>
  <si>
    <t>Dochody i wydatki związane z realizacją zadań z zakresu administracji rządowej</t>
  </si>
  <si>
    <t>i innych zadań zleconych odrębnymi ustawami w 2008 r.</t>
  </si>
  <si>
    <t>Dotacje ogółem</t>
  </si>
  <si>
    <t>Wydatki ogółem</t>
  </si>
  <si>
    <t xml:space="preserve">         w tym:</t>
  </si>
  <si>
    <t>wynagrodzenia</t>
  </si>
  <si>
    <t>pochodne od wynagrodzeń</t>
  </si>
  <si>
    <t>dotacje</t>
  </si>
  <si>
    <t>-</t>
  </si>
  <si>
    <t xml:space="preserve">Załącznik nr 7 </t>
  </si>
  <si>
    <t>Dochody i wydatki związane z realizacją zadań realizowanych na podstawie porozumień (umów) między jednostkami samorządu terytorialnego w 2008 r.</t>
  </si>
  <si>
    <t>Nazwa zadania</t>
  </si>
  <si>
    <t>Dochody
ogółem</t>
  </si>
  <si>
    <t>Wydatki
ogółem</t>
  </si>
  <si>
    <t>Wydatki
bieżące</t>
  </si>
  <si>
    <t>Wydatki
majątkowe</t>
  </si>
  <si>
    <t>wydatki na obsługę długu (odsetki)</t>
  </si>
  <si>
    <t>wydatki
z tytułu poręczeń
i gwarancji</t>
  </si>
  <si>
    <t>I. Dochody i wydatki związane z realizacją zadań realizowanych wspólnie z innymi jednostkami samorządu terytorialnego</t>
  </si>
  <si>
    <t>Współfinansowanie projektu w Ramach Regionalnego Programu Operacyjnego Województwa Świętokrzyskiego "Nad Czarną i Kamienną"</t>
  </si>
  <si>
    <t>II. Dochody i wydatki związane z realizacją zadań przejętych przez Powiat do realizacji w drodze umowy lub porozumienia</t>
  </si>
  <si>
    <t>Ogółem zgodnie z Zał. 8a</t>
  </si>
  <si>
    <t>III. Dochody i wydatki związane z pomocą rzeczową lub finansową realizowaną na podstawie porozumień między j.s.t.</t>
  </si>
  <si>
    <t>Ogółem</t>
  </si>
  <si>
    <t>Załącznik nr 8</t>
  </si>
  <si>
    <t>Budowa dróg powiatowych na terenie gmin</t>
  </si>
  <si>
    <t xml:space="preserve">Razem </t>
  </si>
  <si>
    <t>Dowóz dzieci do Zespołu Placówek dla Niepełnosprawnych Ruchowo</t>
  </si>
  <si>
    <t>Pobyt dzieci w placówce opiekuńczo-wychowawczej</t>
  </si>
  <si>
    <t>Zwrot za utrzymanie dzieci w rodzinach zastępczych</t>
  </si>
  <si>
    <t>Zwrot za uczestnictwo w Warsztatach Terapii Zajęciowej</t>
  </si>
  <si>
    <t>Dowóz dzieci niepełnosprawnych do ośrodka szkolno-wychowawczego Nr 3</t>
  </si>
  <si>
    <t>Razem I</t>
  </si>
  <si>
    <t>Zimowe utrzymanie dróg</t>
  </si>
  <si>
    <t>Współfinansowanie programów UE</t>
  </si>
  <si>
    <t>Dotacje na fundusz socjalny emerytów byłych pracowników oświaty</t>
  </si>
  <si>
    <t>Dotacje dla Powiatów na utrzymanie dzieci w placówkach opiekuńczych na ich terenie</t>
  </si>
  <si>
    <t>Dotacje dla Powiatów na Rodziny Zastępcze</t>
  </si>
  <si>
    <t>Dotacje dla dwóch Warsztatów Terapii Zajęciowej 10% wydatków r. 2008</t>
  </si>
  <si>
    <t>Współudział w kosztach prowadzenia biblioteki miejsko-powiatowej</t>
  </si>
  <si>
    <t>Razem II</t>
  </si>
  <si>
    <t>OGÓŁEM</t>
  </si>
  <si>
    <t>Załącznik nr 8a</t>
  </si>
  <si>
    <t>Dochody i wydatki związane z realizacją zadań realizowanych wspólnie z innymi jednostkami samorządu terytorialnego w 2008 r.</t>
  </si>
  <si>
    <t>Regionalny Program Operacyjny Województwa Świętokrzyskiego na lata 2007-2013</t>
  </si>
  <si>
    <t>Załącznik nr 8b</t>
  </si>
  <si>
    <t>Dochody i wydatki związane z realizacją zadań przejętych przez Powiat do realizacji w drodze umowy lub porozumienia w 2008 r.</t>
  </si>
  <si>
    <t xml:space="preserve">Dochody ogółem </t>
  </si>
  <si>
    <t>Razem 85204</t>
  </si>
  <si>
    <t>Razem dział 852</t>
  </si>
  <si>
    <t>Załącznik Nr 9</t>
  </si>
  <si>
    <t>Plan przychodów i wydatków zakładów budżetowych, gospodarstw pomocniczych</t>
  </si>
  <si>
    <t xml:space="preserve"> oraz dochodów i wydatków dochodów własnych na 2008 r.</t>
  </si>
  <si>
    <t>Lp</t>
  </si>
  <si>
    <t>Wyszczególnienie</t>
  </si>
  <si>
    <t>Stan środków obrotowych na początek roku</t>
  </si>
  <si>
    <t>Przychody *</t>
  </si>
  <si>
    <t>Wydatki</t>
  </si>
  <si>
    <t>Stan środków obrotowych na koniec roku</t>
  </si>
  <si>
    <t>ogółem</t>
  </si>
  <si>
    <t>w tym: dotacja z budżetu</t>
  </si>
  <si>
    <t>w tym: wpłata do budżetu</t>
  </si>
  <si>
    <t xml:space="preserve">  I</t>
  </si>
  <si>
    <t>Zakłady budżetowe</t>
  </si>
  <si>
    <t xml:space="preserve"> II</t>
  </si>
  <si>
    <t>Gospodarstwa pomocnicze</t>
  </si>
  <si>
    <t>Rachunki dochodów własnych</t>
  </si>
  <si>
    <t>w tym :</t>
  </si>
  <si>
    <t xml:space="preserve">w tym: </t>
  </si>
  <si>
    <t>- Komendy powiatowe Państwowej Straży Pożarnej</t>
  </si>
  <si>
    <t xml:space="preserve"> Zespół Placówek Specjalnych </t>
  </si>
  <si>
    <t xml:space="preserve"> dla Niepełnosprawnych Ruchowo</t>
  </si>
  <si>
    <t>Licea Ogólnokształcące</t>
  </si>
  <si>
    <t>w tym: I Liceum Ogólnokształcące</t>
  </si>
  <si>
    <t xml:space="preserve">            II Liceum Ogólnokształcące</t>
  </si>
  <si>
    <t xml:space="preserve">            III Liceum Ogólnokształcące</t>
  </si>
  <si>
    <t xml:space="preserve">  Techniczne Zakłady Naukowe</t>
  </si>
  <si>
    <t xml:space="preserve">  Zespół Szkół Budowlanych</t>
  </si>
  <si>
    <t xml:space="preserve">  Zespół Szkół Ekonomicznych</t>
  </si>
  <si>
    <t xml:space="preserve">  Zespół Szkół Zawodowych Nr 1</t>
  </si>
  <si>
    <r>
      <t xml:space="preserve">  </t>
    </r>
    <r>
      <rPr>
        <sz val="10"/>
        <rFont val="Times New Roman CE"/>
        <family val="1"/>
      </rPr>
      <t>Zespół Szkół Ponadgimn. Nr 3</t>
    </r>
  </si>
  <si>
    <r>
      <t xml:space="preserve">  </t>
    </r>
    <r>
      <rPr>
        <sz val="10"/>
        <rFont val="Times New Roman CE"/>
        <family val="1"/>
      </rPr>
      <t>Zespół Szkół Ponadgimn. Nr 4</t>
    </r>
  </si>
  <si>
    <t xml:space="preserve">Centra kształcenia ustawicznego </t>
  </si>
  <si>
    <t>i praktycznego oraz ośrodki</t>
  </si>
  <si>
    <t>dokształcania nauczycieli</t>
  </si>
  <si>
    <t>- Placówki opiekuńczo-wychowawcze</t>
  </si>
  <si>
    <t xml:space="preserve">Specjalne Ośrodki </t>
  </si>
  <si>
    <t>Szkolno-Wychowawcze</t>
  </si>
  <si>
    <t>Spec. Ośrodek Szkolno-Wych. Nr 1</t>
  </si>
  <si>
    <t>Spec. Ośrodek Szkolno-Wych. Nr 2</t>
  </si>
  <si>
    <t>Spec. Ośrodek Szkolno-Wych. Nr 3</t>
  </si>
  <si>
    <t xml:space="preserve">   Bursa szkolna</t>
  </si>
  <si>
    <t>Młodzieżowe Ośrodki Socjoterapii</t>
  </si>
  <si>
    <t>* w rachunku dochodów własnych – Dochody</t>
  </si>
  <si>
    <t xml:space="preserve">                    Dotacje podmiotowe w 2008 r.</t>
  </si>
  <si>
    <t>Nazwa instytucji</t>
  </si>
  <si>
    <t>Kwota dotacji</t>
  </si>
  <si>
    <t>§ 2310</t>
  </si>
  <si>
    <t>Urząd Gminy w Bliżynie</t>
  </si>
  <si>
    <t>§ 2320</t>
  </si>
  <si>
    <t>Starostwo Powiatowe - Starachowice</t>
  </si>
  <si>
    <t>Dotacja podmiotowa z budżetu dla niepublicznej jednostki systemu oświaty</t>
  </si>
  <si>
    <t>§ 2540</t>
  </si>
  <si>
    <t>1. Zakład Doskonalenia Zawodowego ul. Metalowców w/m</t>
  </si>
  <si>
    <t>2. "Lumen" sp z o.o Radom</t>
  </si>
  <si>
    <t>3. Świętokrzyskie Stowarzyszenie na Rzecz Aktywizacji Zawodowej i Pomocy Młodzieży ul. Sokola w/m</t>
  </si>
  <si>
    <t>4. "Awans" Prywatny Zespół Szkół Ponadgimnazjalnych ul. Sokola w/m</t>
  </si>
  <si>
    <t>5. Centrum Edukacji Zawodowej ul. Sezamkowa w/m</t>
  </si>
  <si>
    <t>1. Starostwo Powiatowe w Starachowicach  za 1-go wychowanka</t>
  </si>
  <si>
    <t>2. Starostwo Powiatowe w Busku za 10 wychowanków</t>
  </si>
  <si>
    <t>3. Starostwo Powiatowe w Ostrowcu  za 2 wychowanków</t>
  </si>
  <si>
    <t>4. Starostwo Powiatowe w Kozienicach za 2 wychowanków</t>
  </si>
  <si>
    <t>5. Starostwo Powiatowe w Kielcach  za 10 wychowanków</t>
  </si>
  <si>
    <t>6. Starostwo Powiatowe w Kielcach  za 4 wychowanków</t>
  </si>
  <si>
    <t>1. Starostwo Powiatowe w Szydłowcu 1-dno dziecko</t>
  </si>
  <si>
    <t>2. Miasto Lublin  1-dno dziecko</t>
  </si>
  <si>
    <t>3. Starostwo Powiatowe w Końskich 3-je dzieci</t>
  </si>
  <si>
    <t>4. Starostwo Powiatowe w Starachowicach  3-je dzieci</t>
  </si>
  <si>
    <t>5. Starostwo Powiatowe w Kielcach  3-je dzieci</t>
  </si>
  <si>
    <t>§ 2580</t>
  </si>
  <si>
    <t>1. Warsztat Terapii Zajęciowej w Skarżysku-Kamiennej ul. Kościuszki</t>
  </si>
  <si>
    <t>2. Warsztaty Terapii Zajęciowej w Skarżysku-Kamiennej ul. Równoległa 23</t>
  </si>
  <si>
    <t>Urząd Gminy Skarżysko-Kamienna</t>
  </si>
  <si>
    <t>Biblioteka miejsko – powiatowa</t>
  </si>
  <si>
    <t>Załącznik Nr 11</t>
  </si>
  <si>
    <t xml:space="preserve">Dotacje celowe na zadania własne powiatu </t>
  </si>
  <si>
    <t>Jednostka otrzymująca dotację</t>
  </si>
  <si>
    <t>* Starostwo Powiatowe</t>
  </si>
  <si>
    <t>Prowadzenie Domu Pomocy Społecznej</t>
  </si>
  <si>
    <t>Dom Pomocy Społecznej</t>
  </si>
  <si>
    <t xml:space="preserve">* w przypadku dotacji celowych na zadania własne powiatu realizowane przez podmioty należące i nienależące do sektora finansów publicznych   </t>
  </si>
  <si>
    <t xml:space="preserve">w 2008 r, realizowanych w trybie ustawy o pożytku publicznym i o wolontariacie,  w rubryce jednostka otrzymująca dotację wpisać         </t>
  </si>
  <si>
    <t>"wyłoniona w drodze konkursu"</t>
  </si>
  <si>
    <t>Załącznik Nr 12</t>
  </si>
  <si>
    <t>Plan przychodów i wydatków Powiatowego Funduszu Ochrony Środowiska i Gospodarki Wodnej</t>
  </si>
  <si>
    <t>I.</t>
  </si>
  <si>
    <t>II.</t>
  </si>
  <si>
    <t>Przychody</t>
  </si>
  <si>
    <t>Udział we wpływach za szczególne korzystanie ze środowiska (wód i urządzeń wodnych stanowiących własność państwa)</t>
  </si>
  <si>
    <t>III.</t>
  </si>
  <si>
    <t>- zakup materiałów i wyposażenia</t>
  </si>
  <si>
    <t>- zakup usług pozostałych</t>
  </si>
  <si>
    <t>- koszty wykonania operatów urządzeniowych lasów niestanowiących własności Skarbu Państwa</t>
  </si>
  <si>
    <t>- utylizacja odpadów zebranych przez P.S.P. w czasie akcji z wypadków drogowych</t>
  </si>
  <si>
    <t>- współfinansowanie programów edukacyjnych</t>
  </si>
  <si>
    <t>- pozostałe ( koszty usług pozostałych i inne )</t>
  </si>
  <si>
    <t>IV.</t>
  </si>
  <si>
    <t>Załącznik Nr 13</t>
  </si>
  <si>
    <t>Plan przychodów i wydatków Powiatowego Funduszu Gospodarki Zasobem Geodezyjnym i Kartograficznym</t>
  </si>
  <si>
    <t>- przelewy redystrybucyjne</t>
  </si>
  <si>
    <t>- zakup energii</t>
  </si>
  <si>
    <t>- zakup usług remontowych</t>
  </si>
  <si>
    <t>Projekt przebudowy ul. Żeromskiego w Skarżysku - Kamiennej</t>
  </si>
  <si>
    <t>- zakup usług dostępu do sieci Internet i telekomunikacyjnych telefonii stacjonarnej</t>
  </si>
  <si>
    <t>- zakup materiałów papierniczych do sprzętu drukarskiego oraz akcesoriów komputerowych</t>
  </si>
  <si>
    <t>- zakup akcesoriów komputerowych  w tym: programów i licencji</t>
  </si>
  <si>
    <t>- szkolenia pracowników niebędących członkami korpusu służby cywilnej</t>
  </si>
  <si>
    <t>- zakup wielkoformatowego systemu kopiującego-skanującego, komputerów, monitorów, drukarek, kluczy sprzętowych, sprzętu do prawidłowej instalacji infrastruktury telefonicznej</t>
  </si>
  <si>
    <t>16.</t>
  </si>
  <si>
    <t>Załącznik Nr 1</t>
  </si>
  <si>
    <t>Rady Powiatu Skarżyskiego</t>
  </si>
  <si>
    <r>
      <t xml:space="preserve">          </t>
    </r>
    <r>
      <rPr>
        <b/>
        <sz val="14"/>
        <rFont val="Calisto MT"/>
        <family val="1"/>
      </rPr>
      <t>DOCHODY BUDŻETU POWIATU NA 2008 ROK</t>
    </r>
  </si>
  <si>
    <t>w zł</t>
  </si>
  <si>
    <t>Dział</t>
  </si>
  <si>
    <t>Rozdział</t>
  </si>
  <si>
    <t>§</t>
  </si>
  <si>
    <t>Treść</t>
  </si>
  <si>
    <t>Dochody bieżące</t>
  </si>
  <si>
    <t>Dochody majątkowe</t>
  </si>
  <si>
    <t>010</t>
  </si>
  <si>
    <t>Rolnictwo i łowiectwo</t>
  </si>
  <si>
    <t>01005</t>
  </si>
  <si>
    <t>Prace geodezyjno - urządzeniowe na potrzeby rolnictwa</t>
  </si>
  <si>
    <t>2110</t>
  </si>
  <si>
    <t>z dnia  18 marca 2008r.</t>
  </si>
  <si>
    <t xml:space="preserve">                                                                                                           z dnia  18 marca 2008r.</t>
  </si>
  <si>
    <t xml:space="preserve">                                                                                                            Załącznik Nr 10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</si>
</sst>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[Red]#,##0"/>
    <numFmt numFmtId="165" formatCode="#,##0_ ;\-#,##0\ "/>
    <numFmt numFmtId="166" formatCode="#,##0.00_ ;\-#,##0.00\ "/>
    <numFmt numFmtId="167" formatCode="#,##0\ _z_ł;[Red]#,##0\ _z_ł"/>
    <numFmt numFmtId="168" formatCode="#,##0;[Red]\-#,##0"/>
    <numFmt numFmtId="169" formatCode="#,##0;\-#,##0"/>
  </numFmts>
  <fonts count="109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1"/>
    </font>
    <font>
      <sz val="11"/>
      <name val="Times New Roman CE"/>
      <family val="1"/>
    </font>
    <font>
      <b/>
      <sz val="14"/>
      <name val="Arial Unicode MS"/>
      <family val="2"/>
    </font>
    <font>
      <b/>
      <sz val="14"/>
      <name val="Calisto MT"/>
      <family val="1"/>
    </font>
    <font>
      <b/>
      <sz val="15"/>
      <name val="Calisto MT"/>
      <family val="1"/>
    </font>
    <font>
      <i/>
      <sz val="10"/>
      <name val="Times New Roman CE"/>
      <family val="1"/>
    </font>
    <font>
      <sz val="8"/>
      <name val="Calisto MT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3"/>
      <name val="Calisto MT"/>
      <family val="1"/>
    </font>
    <font>
      <b/>
      <sz val="10"/>
      <name val="Arial CE"/>
      <family val="2"/>
    </font>
    <font>
      <b/>
      <sz val="12"/>
      <name val="Times New Roman"/>
      <family val="1"/>
    </font>
    <font>
      <sz val="13"/>
      <name val="Arial CE"/>
      <family val="2"/>
    </font>
    <font>
      <sz val="1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4"/>
      <name val="Garamond"/>
      <family val="1"/>
    </font>
    <font>
      <b/>
      <sz val="13.5"/>
      <name val="Arial Unicode MS"/>
      <family val="2"/>
    </font>
    <font>
      <b/>
      <sz val="13.5"/>
      <name val="Calisto MT"/>
      <family val="1"/>
    </font>
    <font>
      <b/>
      <sz val="14"/>
      <name val="Times New Roman"/>
      <family val="1"/>
    </font>
    <font>
      <b/>
      <sz val="12"/>
      <name val="Calisto MT"/>
      <family val="1"/>
    </font>
    <font>
      <sz val="8"/>
      <name val="Centaur"/>
      <family val="1"/>
    </font>
    <font>
      <b/>
      <u val="single"/>
      <sz val="13"/>
      <name val="Times New Roman"/>
      <family val="1"/>
    </font>
    <font>
      <sz val="14"/>
      <name val="Times New Roman"/>
      <family val="1"/>
    </font>
    <font>
      <b/>
      <sz val="16"/>
      <name val="Arial Unicode MS"/>
      <family val="2"/>
    </font>
    <font>
      <b/>
      <sz val="16"/>
      <name val="Calisto MT"/>
      <family val="1"/>
    </font>
    <font>
      <b/>
      <sz val="14"/>
      <name val="Arial CE"/>
      <family val="2"/>
    </font>
    <font>
      <sz val="13"/>
      <name val="Times New Roman CE"/>
      <family val="1"/>
    </font>
    <font>
      <b/>
      <sz val="10"/>
      <name val="Times New Roman CE"/>
      <family val="1"/>
    </font>
    <font>
      <sz val="10"/>
      <name val="Times New Roman CE"/>
      <family val="1"/>
    </font>
    <font>
      <b/>
      <sz val="10"/>
      <name val="Calisto MT"/>
      <family val="1"/>
    </font>
    <font>
      <b/>
      <sz val="9"/>
      <name val="Calisto MT"/>
      <family val="1"/>
    </font>
    <font>
      <b/>
      <sz val="11"/>
      <name val="Calisto MT"/>
      <family val="1"/>
    </font>
    <font>
      <sz val="10"/>
      <name val="Calisto MT"/>
      <family val="1"/>
    </font>
    <font>
      <sz val="9.5"/>
      <name val="Calisto MT"/>
      <family val="1"/>
    </font>
    <font>
      <sz val="8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12"/>
      <name val="Times New Roman CE"/>
      <family val="1"/>
    </font>
    <font>
      <b/>
      <sz val="14"/>
      <name val="Times New Roman CE"/>
      <family val="1"/>
    </font>
    <font>
      <sz val="14"/>
      <name val="Arial CE"/>
      <family val="2"/>
    </font>
    <font>
      <sz val="9"/>
      <name val="Calisto MT"/>
      <family val="1"/>
    </font>
    <font>
      <b/>
      <sz val="13"/>
      <name val="Times New Roman CE"/>
      <family val="1"/>
    </font>
    <font>
      <b/>
      <sz val="13.5"/>
      <name val="Times New Roman CE"/>
      <family val="1"/>
    </font>
    <font>
      <b/>
      <sz val="13.5"/>
      <name val="Times New Roman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1.5"/>
      <name val="Times New Roman"/>
      <family val="1"/>
    </font>
    <font>
      <b/>
      <i/>
      <sz val="10.5"/>
      <name val="Times New Roman CE"/>
      <family val="1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6"/>
      <name val="Arial CE"/>
      <family val="2"/>
    </font>
    <font>
      <b/>
      <sz val="8"/>
      <name val="Times New Roman"/>
      <family val="1"/>
    </font>
    <font>
      <sz val="10.5"/>
      <name val="Times New Roman"/>
      <family val="1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Arial CE"/>
      <family val="2"/>
    </font>
    <font>
      <sz val="9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6"/>
      <name val="Times New Roman CE"/>
      <family val="1"/>
    </font>
    <font>
      <sz val="9"/>
      <name val="Times New Roman CE"/>
      <family val="1"/>
    </font>
    <font>
      <b/>
      <sz val="9"/>
      <name val="Times New Roman CE"/>
      <family val="1"/>
    </font>
    <font>
      <u val="single"/>
      <sz val="12"/>
      <name val="Times New Roman"/>
      <family val="1"/>
    </font>
    <font>
      <sz val="14"/>
      <name val="Times New Roman CE"/>
      <family val="1"/>
    </font>
    <font>
      <b/>
      <sz val="16"/>
      <name val="Arial CE"/>
      <family val="2"/>
    </font>
    <font>
      <sz val="5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vertAlign val="superscript"/>
      <sz val="10"/>
      <name val="Arial CE"/>
      <family val="2"/>
    </font>
    <font>
      <sz val="10"/>
      <color indexed="10"/>
      <name val="Arial"/>
      <family val="2"/>
    </font>
    <font>
      <vertAlign val="superscript"/>
      <sz val="10"/>
      <name val="Times New Roman CE"/>
      <family val="1"/>
    </font>
    <font>
      <b/>
      <sz val="13"/>
      <name val="Arial CE"/>
      <family val="2"/>
    </font>
    <font>
      <b/>
      <sz val="13"/>
      <name val="Arial"/>
      <family val="2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E"/>
      <family val="2"/>
    </font>
    <font>
      <b/>
      <sz val="10"/>
      <name val="Arial"/>
      <family val="2"/>
    </font>
    <font>
      <b/>
      <sz val="8"/>
      <name val="Calisto MT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sz val="10"/>
      <name val="Arial Unicode MS"/>
      <family val="2"/>
    </font>
    <font>
      <i/>
      <sz val="12"/>
      <name val="Times New Roman"/>
      <family val="1"/>
    </font>
    <font>
      <b/>
      <sz val="11.5"/>
      <name val="Times New Roman CE"/>
      <family val="1"/>
    </font>
    <font>
      <i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5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37">
    <xf numFmtId="0" fontId="0" fillId="0" borderId="0" xfId="0" applyAlignment="1">
      <alignment/>
    </xf>
    <xf numFmtId="49" fontId="19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49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20" fillId="0" borderId="0" xfId="0" applyFont="1" applyAlignment="1">
      <alignment horizontal="left"/>
    </xf>
    <xf numFmtId="0" fontId="19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0" fillId="0" borderId="0" xfId="0" applyAlignment="1">
      <alignment wrapText="1"/>
    </xf>
    <xf numFmtId="0" fontId="22" fillId="0" borderId="0" xfId="0" applyFont="1" applyAlignment="1">
      <alignment/>
    </xf>
    <xf numFmtId="49" fontId="25" fillId="0" borderId="0" xfId="0" applyNumberFormat="1" applyFont="1" applyAlignment="1">
      <alignment horizontal="center" vertical="center"/>
    </xf>
    <xf numFmtId="49" fontId="25" fillId="0" borderId="0" xfId="0" applyNumberFormat="1" applyFont="1" applyAlignment="1">
      <alignment horizontal="center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right"/>
    </xf>
    <xf numFmtId="49" fontId="20" fillId="20" borderId="10" xfId="0" applyNumberFormat="1" applyFont="1" applyFill="1" applyBorder="1" applyAlignment="1">
      <alignment horizontal="center" vertical="center"/>
    </xf>
    <xf numFmtId="49" fontId="20" fillId="20" borderId="11" xfId="0" applyNumberFormat="1" applyFont="1" applyFill="1" applyBorder="1" applyAlignment="1">
      <alignment horizontal="center" vertical="center"/>
    </xf>
    <xf numFmtId="49" fontId="20" fillId="20" borderId="12" xfId="0" applyNumberFormat="1" applyFont="1" applyFill="1" applyBorder="1" applyAlignment="1">
      <alignment horizontal="center" vertical="center"/>
    </xf>
    <xf numFmtId="49" fontId="20" fillId="20" borderId="11" xfId="0" applyNumberFormat="1" applyFont="1" applyFill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 wrapText="1"/>
    </xf>
    <xf numFmtId="49" fontId="27" fillId="0" borderId="10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1" xfId="0" applyNumberFormat="1" applyFont="1" applyBorder="1" applyAlignment="1">
      <alignment horizontal="center" wrapText="1"/>
    </xf>
    <xf numFmtId="0" fontId="27" fillId="0" borderId="11" xfId="0" applyFont="1" applyBorder="1" applyAlignment="1">
      <alignment horizontal="center"/>
    </xf>
    <xf numFmtId="49" fontId="28" fillId="0" borderId="13" xfId="0" applyNumberFormat="1" applyFont="1" applyBorder="1" applyAlignment="1">
      <alignment horizontal="center" vertical="center"/>
    </xf>
    <xf numFmtId="49" fontId="29" fillId="0" borderId="11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vertical="center" wrapText="1"/>
    </xf>
    <xf numFmtId="3" fontId="28" fillId="0" borderId="11" xfId="0" applyNumberFormat="1" applyFont="1" applyBorder="1" applyAlignment="1">
      <alignment horizontal="right" vertical="center"/>
    </xf>
    <xf numFmtId="0" fontId="0" fillId="0" borderId="0" xfId="0" applyAlignment="1">
      <alignment vertical="center"/>
    </xf>
    <xf numFmtId="49" fontId="30" fillId="0" borderId="14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vertical="center" wrapText="1"/>
    </xf>
    <xf numFmtId="3" fontId="29" fillId="0" borderId="11" xfId="0" applyNumberFormat="1" applyFont="1" applyBorder="1" applyAlignment="1">
      <alignment horizontal="right" vertical="center"/>
    </xf>
    <xf numFmtId="3" fontId="32" fillId="0" borderId="11" xfId="0" applyNumberFormat="1" applyFont="1" applyBorder="1" applyAlignment="1">
      <alignment vertical="center"/>
    </xf>
    <xf numFmtId="0" fontId="33" fillId="0" borderId="0" xfId="0" applyFont="1" applyAlignment="1">
      <alignment vertical="center"/>
    </xf>
    <xf numFmtId="49" fontId="30" fillId="0" borderId="15" xfId="0" applyNumberFormat="1" applyFont="1" applyBorder="1" applyAlignment="1">
      <alignment horizontal="center" vertical="center"/>
    </xf>
    <xf numFmtId="3" fontId="29" fillId="0" borderId="11" xfId="0" applyNumberFormat="1" applyFont="1" applyBorder="1" applyAlignment="1">
      <alignment vertical="center"/>
    </xf>
    <xf numFmtId="49" fontId="30" fillId="0" borderId="13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horizontal="center" vertical="center"/>
    </xf>
    <xf numFmtId="49" fontId="34" fillId="0" borderId="11" xfId="0" applyNumberFormat="1" applyFont="1" applyBorder="1" applyAlignment="1">
      <alignment vertical="center" wrapText="1"/>
    </xf>
    <xf numFmtId="49" fontId="31" fillId="0" borderId="13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 wrapText="1"/>
    </xf>
    <xf numFmtId="49" fontId="31" fillId="0" borderId="15" xfId="0" applyNumberFormat="1" applyFont="1" applyBorder="1" applyAlignment="1">
      <alignment horizontal="center" vertical="center"/>
    </xf>
    <xf numFmtId="0" fontId="35" fillId="0" borderId="0" xfId="0" applyFont="1" applyAlignment="1">
      <alignment vertical="center"/>
    </xf>
    <xf numFmtId="49" fontId="31" fillId="0" borderId="14" xfId="0" applyNumberFormat="1" applyFont="1" applyBorder="1" applyAlignment="1">
      <alignment horizontal="center" vertical="center"/>
    </xf>
    <xf numFmtId="49" fontId="31" fillId="0" borderId="0" xfId="0" applyNumberFormat="1" applyFont="1" applyBorder="1" applyAlignment="1">
      <alignment horizontal="center" vertical="center"/>
    </xf>
    <xf numFmtId="49" fontId="34" fillId="0" borderId="16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 wrapText="1"/>
    </xf>
    <xf numFmtId="49" fontId="30" fillId="0" borderId="17" xfId="0" applyNumberFormat="1" applyFont="1" applyBorder="1" applyAlignment="1">
      <alignment horizontal="center" vertical="center"/>
    </xf>
    <xf numFmtId="49" fontId="31" fillId="0" borderId="18" xfId="0" applyNumberFormat="1" applyFont="1" applyBorder="1" applyAlignment="1">
      <alignment horizontal="center" vertical="center"/>
    </xf>
    <xf numFmtId="49" fontId="36" fillId="0" borderId="19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vertical="center" wrapText="1"/>
    </xf>
    <xf numFmtId="49" fontId="28" fillId="0" borderId="14" xfId="0" applyNumberFormat="1" applyFont="1" applyBorder="1" applyAlignment="1">
      <alignment horizontal="center" vertical="center"/>
    </xf>
    <xf numFmtId="49" fontId="34" fillId="0" borderId="15" xfId="0" applyNumberFormat="1" applyFont="1" applyBorder="1" applyAlignment="1">
      <alignment horizontal="center" vertical="center"/>
    </xf>
    <xf numFmtId="49" fontId="34" fillId="0" borderId="18" xfId="0" applyNumberFormat="1" applyFont="1" applyBorder="1" applyAlignment="1">
      <alignment horizontal="center" vertical="center"/>
    </xf>
    <xf numFmtId="49" fontId="30" fillId="0" borderId="19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vertical="center" wrapText="1"/>
    </xf>
    <xf numFmtId="49" fontId="31" fillId="0" borderId="16" xfId="0" applyNumberFormat="1" applyFont="1" applyBorder="1" applyAlignment="1">
      <alignment horizontal="center" vertical="center"/>
    </xf>
    <xf numFmtId="49" fontId="31" fillId="0" borderId="20" xfId="0" applyNumberFormat="1" applyFont="1" applyBorder="1" applyAlignment="1">
      <alignment horizontal="center" vertical="center"/>
    </xf>
    <xf numFmtId="49" fontId="31" fillId="0" borderId="21" xfId="0" applyNumberFormat="1" applyFont="1" applyBorder="1" applyAlignment="1">
      <alignment horizontal="center" vertical="center"/>
    </xf>
    <xf numFmtId="49" fontId="36" fillId="0" borderId="14" xfId="0" applyNumberFormat="1" applyFont="1" applyBorder="1" applyAlignment="1">
      <alignment horizontal="center" vertical="center"/>
    </xf>
    <xf numFmtId="49" fontId="36" fillId="0" borderId="15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horizontal="left" vertical="center"/>
    </xf>
    <xf numFmtId="49" fontId="36" fillId="0" borderId="17" xfId="0" applyNumberFormat="1" applyFont="1" applyBorder="1" applyAlignment="1">
      <alignment horizontal="center" vertical="center"/>
    </xf>
    <xf numFmtId="49" fontId="34" fillId="0" borderId="14" xfId="0" applyNumberFormat="1" applyFont="1" applyBorder="1" applyAlignment="1">
      <alignment horizontal="center" vertical="center"/>
    </xf>
    <xf numFmtId="0" fontId="31" fillId="0" borderId="11" xfId="0" applyFont="1" applyBorder="1" applyAlignment="1">
      <alignment vertical="center"/>
    </xf>
    <xf numFmtId="0" fontId="28" fillId="20" borderId="15" xfId="0" applyFont="1" applyFill="1" applyBorder="1" applyAlignment="1">
      <alignment horizontal="center" vertical="center"/>
    </xf>
    <xf numFmtId="3" fontId="28" fillId="20" borderId="21" xfId="0" applyNumberFormat="1" applyFont="1" applyFill="1" applyBorder="1" applyAlignment="1">
      <alignment horizontal="right" vertical="center"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4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42" fillId="0" borderId="0" xfId="0" applyFont="1" applyAlignment="1">
      <alignment horizontal="center"/>
    </xf>
    <xf numFmtId="0" fontId="34" fillId="20" borderId="11" xfId="0" applyFont="1" applyFill="1" applyBorder="1" applyAlignment="1">
      <alignment horizontal="center" vertical="center" wrapText="1"/>
    </xf>
    <xf numFmtId="0" fontId="43" fillId="20" borderId="11" xfId="0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/>
    </xf>
    <xf numFmtId="0" fontId="28" fillId="0" borderId="22" xfId="0" applyFont="1" applyBorder="1" applyAlignment="1">
      <alignment horizontal="center" vertical="top"/>
    </xf>
    <xf numFmtId="0" fontId="45" fillId="0" borderId="13" xfId="0" applyFont="1" applyBorder="1" applyAlignment="1">
      <alignment vertical="center" wrapText="1"/>
    </xf>
    <xf numFmtId="164" fontId="42" fillId="0" borderId="13" xfId="0" applyNumberFormat="1" applyFont="1" applyBorder="1" applyAlignment="1">
      <alignment vertical="top"/>
    </xf>
    <xf numFmtId="0" fontId="28" fillId="0" borderId="17" xfId="0" applyFont="1" applyBorder="1" applyAlignment="1">
      <alignment horizontal="center"/>
    </xf>
    <xf numFmtId="49" fontId="29" fillId="0" borderId="14" xfId="0" applyNumberFormat="1" applyFont="1" applyBorder="1" applyAlignment="1">
      <alignment vertical="center"/>
    </xf>
    <xf numFmtId="164" fontId="46" fillId="0" borderId="14" xfId="0" applyNumberFormat="1" applyFont="1" applyBorder="1" applyAlignment="1">
      <alignment/>
    </xf>
    <xf numFmtId="49" fontId="29" fillId="0" borderId="14" xfId="0" applyNumberFormat="1" applyFont="1" applyBorder="1" applyAlignment="1">
      <alignment horizontal="left" vertical="center" wrapText="1"/>
    </xf>
    <xf numFmtId="0" fontId="28" fillId="0" borderId="19" xfId="0" applyFont="1" applyBorder="1" applyAlignment="1">
      <alignment horizontal="center" vertical="top"/>
    </xf>
    <xf numFmtId="49" fontId="29" fillId="0" borderId="15" xfId="0" applyNumberFormat="1" applyFont="1" applyBorder="1" applyAlignment="1">
      <alignment vertical="center" wrapText="1"/>
    </xf>
    <xf numFmtId="164" fontId="46" fillId="0" borderId="14" xfId="0" applyNumberFormat="1" applyFont="1" applyBorder="1" applyAlignment="1">
      <alignment vertical="top"/>
    </xf>
    <xf numFmtId="0" fontId="28" fillId="0" borderId="17" xfId="0" applyFont="1" applyBorder="1" applyAlignment="1">
      <alignment horizontal="center" vertical="top"/>
    </xf>
    <xf numFmtId="0" fontId="45" fillId="0" borderId="13" xfId="0" applyFont="1" applyBorder="1" applyAlignment="1">
      <alignment vertical="center"/>
    </xf>
    <xf numFmtId="0" fontId="29" fillId="0" borderId="14" xfId="0" applyFont="1" applyBorder="1" applyAlignment="1">
      <alignment horizontal="left" vertical="center" wrapText="1"/>
    </xf>
    <xf numFmtId="10" fontId="29" fillId="0" borderId="14" xfId="0" applyNumberFormat="1" applyFont="1" applyBorder="1" applyAlignment="1">
      <alignment horizontal="left" vertical="center" wrapText="1"/>
    </xf>
    <xf numFmtId="0" fontId="28" fillId="0" borderId="15" xfId="0" applyFont="1" applyBorder="1" applyAlignment="1">
      <alignment horizontal="center" vertical="top"/>
    </xf>
    <xf numFmtId="0" fontId="29" fillId="0" borderId="15" xfId="0" applyFont="1" applyBorder="1" applyAlignment="1">
      <alignment vertical="center"/>
    </xf>
    <xf numFmtId="165" fontId="46" fillId="0" borderId="15" xfId="0" applyNumberFormat="1" applyFont="1" applyBorder="1" applyAlignment="1">
      <alignment horizontal="right" vertical="top" wrapText="1"/>
    </xf>
    <xf numFmtId="0" fontId="28" fillId="0" borderId="13" xfId="0" applyFont="1" applyBorder="1" applyAlignment="1">
      <alignment horizontal="center" vertical="top"/>
    </xf>
    <xf numFmtId="0" fontId="29" fillId="0" borderId="14" xfId="0" applyFont="1" applyBorder="1" applyAlignment="1">
      <alignment horizontal="center" vertical="center"/>
    </xf>
    <xf numFmtId="164" fontId="46" fillId="0" borderId="14" xfId="0" applyNumberFormat="1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28" fillId="0" borderId="22" xfId="0" applyFont="1" applyBorder="1" applyAlignment="1">
      <alignment horizontal="center" vertical="center"/>
    </xf>
    <xf numFmtId="49" fontId="45" fillId="0" borderId="11" xfId="0" applyNumberFormat="1" applyFont="1" applyBorder="1" applyAlignment="1">
      <alignment vertical="center"/>
    </xf>
    <xf numFmtId="164" fontId="42" fillId="0" borderId="11" xfId="0" applyNumberFormat="1" applyFont="1" applyBorder="1" applyAlignment="1">
      <alignment vertical="center"/>
    </xf>
    <xf numFmtId="0" fontId="28" fillId="0" borderId="13" xfId="0" applyFont="1" applyBorder="1" applyAlignment="1">
      <alignment horizontal="center" vertical="center"/>
    </xf>
    <xf numFmtId="164" fontId="42" fillId="0" borderId="13" xfId="0" applyNumberFormat="1" applyFont="1" applyBorder="1" applyAlignment="1">
      <alignment vertical="center"/>
    </xf>
    <xf numFmtId="0" fontId="29" fillId="0" borderId="14" xfId="0" applyFont="1" applyBorder="1" applyAlignment="1">
      <alignment/>
    </xf>
    <xf numFmtId="0" fontId="29" fillId="0" borderId="15" xfId="0" applyFont="1" applyBorder="1" applyAlignment="1">
      <alignment vertical="center" wrapText="1"/>
    </xf>
    <xf numFmtId="164" fontId="46" fillId="0" borderId="15" xfId="0" applyNumberFormat="1" applyFont="1" applyBorder="1" applyAlignment="1">
      <alignment/>
    </xf>
    <xf numFmtId="0" fontId="29" fillId="0" borderId="11" xfId="0" applyFont="1" applyBorder="1" applyAlignment="1">
      <alignment vertical="center" wrapText="1"/>
    </xf>
    <xf numFmtId="164" fontId="46" fillId="0" borderId="11" xfId="0" applyNumberFormat="1" applyFont="1" applyBorder="1" applyAlignment="1">
      <alignment/>
    </xf>
    <xf numFmtId="0" fontId="29" fillId="0" borderId="15" xfId="0" applyFont="1" applyBorder="1" applyAlignment="1">
      <alignment/>
    </xf>
    <xf numFmtId="0" fontId="20" fillId="20" borderId="10" xfId="0" applyFont="1" applyFill="1" applyBorder="1" applyAlignment="1">
      <alignment vertical="center"/>
    </xf>
    <xf numFmtId="0" fontId="42" fillId="20" borderId="11" xfId="0" applyFont="1" applyFill="1" applyBorder="1" applyAlignment="1">
      <alignment horizontal="center" vertical="center"/>
    </xf>
    <xf numFmtId="164" fontId="42" fillId="20" borderId="11" xfId="0" applyNumberFormat="1" applyFont="1" applyFill="1" applyBorder="1" applyAlignment="1">
      <alignment vertical="center"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28" fillId="20" borderId="11" xfId="0" applyFont="1" applyFill="1" applyBorder="1" applyAlignment="1">
      <alignment horizontal="center" vertical="center"/>
    </xf>
    <xf numFmtId="0" fontId="28" fillId="20" borderId="11" xfId="0" applyFont="1" applyFill="1" applyBorder="1" applyAlignment="1">
      <alignment horizontal="center" vertical="center" wrapText="1"/>
    </xf>
    <xf numFmtId="49" fontId="50" fillId="0" borderId="10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3" fontId="29" fillId="0" borderId="12" xfId="0" applyNumberFormat="1" applyFont="1" applyBorder="1" applyAlignment="1">
      <alignment vertical="center" wrapText="1"/>
    </xf>
    <xf numFmtId="3" fontId="29" fillId="0" borderId="11" xfId="0" applyNumberFormat="1" applyFont="1" applyBorder="1" applyAlignment="1">
      <alignment vertical="center" wrapText="1"/>
    </xf>
    <xf numFmtId="3" fontId="29" fillId="0" borderId="18" xfId="0" applyNumberFormat="1" applyFont="1" applyBorder="1" applyAlignment="1">
      <alignment vertical="center"/>
    </xf>
    <xf numFmtId="0" fontId="50" fillId="0" borderId="11" xfId="0" applyFont="1" applyBorder="1" applyAlignment="1">
      <alignment horizontal="left" vertical="center" wrapText="1"/>
    </xf>
    <xf numFmtId="0" fontId="50" fillId="0" borderId="11" xfId="0" applyFont="1" applyBorder="1" applyAlignment="1">
      <alignment vertical="center"/>
    </xf>
    <xf numFmtId="3" fontId="29" fillId="0" borderId="11" xfId="0" applyNumberFormat="1" applyFont="1" applyBorder="1" applyAlignment="1">
      <alignment vertical="top" wrapText="1"/>
    </xf>
    <xf numFmtId="0" fontId="0" fillId="20" borderId="11" xfId="0" applyFill="1" applyBorder="1" applyAlignment="1">
      <alignment/>
    </xf>
    <xf numFmtId="3" fontId="42" fillId="20" borderId="12" xfId="0" applyNumberFormat="1" applyFont="1" applyFill="1" applyBorder="1" applyAlignment="1">
      <alignment vertical="center" wrapText="1"/>
    </xf>
    <xf numFmtId="3" fontId="42" fillId="20" borderId="11" xfId="0" applyNumberFormat="1" applyFont="1" applyFill="1" applyBorder="1" applyAlignment="1">
      <alignment vertical="center" wrapText="1"/>
    </xf>
    <xf numFmtId="0" fontId="21" fillId="0" borderId="0" xfId="0" applyFont="1" applyAlignment="1">
      <alignment/>
    </xf>
    <xf numFmtId="0" fontId="20" fillId="0" borderId="0" xfId="0" applyFont="1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 vertical="top"/>
    </xf>
    <xf numFmtId="0" fontId="55" fillId="20" borderId="11" xfId="0" applyFont="1" applyFill="1" applyBorder="1" applyAlignment="1">
      <alignment horizontal="center" vertical="center" wrapText="1"/>
    </xf>
    <xf numFmtId="0" fontId="55" fillId="20" borderId="11" xfId="0" applyFont="1" applyFill="1" applyBorder="1" applyAlignment="1">
      <alignment horizontal="center" vertical="top"/>
    </xf>
    <xf numFmtId="0" fontId="52" fillId="0" borderId="0" xfId="0" applyFont="1" applyAlignment="1">
      <alignment horizontal="center" vertical="top"/>
    </xf>
    <xf numFmtId="0" fontId="57" fillId="20" borderId="11" xfId="0" applyFont="1" applyFill="1" applyBorder="1" applyAlignment="1">
      <alignment horizontal="center" vertical="center" wrapText="1"/>
    </xf>
    <xf numFmtId="0" fontId="57" fillId="20" borderId="12" xfId="0" applyFont="1" applyFill="1" applyBorder="1" applyAlignment="1">
      <alignment horizontal="center" vertical="center" wrapText="1"/>
    </xf>
    <xf numFmtId="0" fontId="56" fillId="20" borderId="11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top" wrapText="1"/>
    </xf>
    <xf numFmtId="49" fontId="58" fillId="0" borderId="10" xfId="0" applyNumberFormat="1" applyFont="1" applyBorder="1" applyAlignment="1">
      <alignment horizontal="center" vertical="center"/>
    </xf>
    <xf numFmtId="49" fontId="58" fillId="0" borderId="11" xfId="0" applyNumberFormat="1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2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/>
    </xf>
    <xf numFmtId="0" fontId="28" fillId="0" borderId="23" xfId="0" applyFont="1" applyBorder="1" applyAlignment="1">
      <alignment horizontal="center" vertical="center"/>
    </xf>
    <xf numFmtId="3" fontId="28" fillId="0" borderId="13" xfId="0" applyNumberFormat="1" applyFont="1" applyBorder="1" applyAlignment="1">
      <alignment horizontal="right" vertical="center"/>
    </xf>
    <xf numFmtId="3" fontId="28" fillId="0" borderId="23" xfId="0" applyNumberFormat="1" applyFont="1" applyBorder="1" applyAlignment="1">
      <alignment horizontal="right" vertical="center"/>
    </xf>
    <xf numFmtId="3" fontId="28" fillId="0" borderId="16" xfId="0" applyNumberFormat="1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49" fontId="60" fillId="0" borderId="19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top"/>
    </xf>
    <xf numFmtId="0" fontId="29" fillId="0" borderId="24" xfId="0" applyFont="1" applyBorder="1" applyAlignment="1">
      <alignment horizontal="left" vertical="top" wrapText="1"/>
    </xf>
    <xf numFmtId="0" fontId="29" fillId="0" borderId="24" xfId="0" applyFont="1" applyBorder="1" applyAlignment="1">
      <alignment horizontal="center" vertical="center"/>
    </xf>
    <xf numFmtId="3" fontId="29" fillId="0" borderId="15" xfId="0" applyNumberFormat="1" applyFont="1" applyBorder="1" applyAlignment="1">
      <alignment horizontal="right" vertical="center"/>
    </xf>
    <xf numFmtId="3" fontId="29" fillId="0" borderId="24" xfId="0" applyNumberFormat="1" applyFont="1" applyBorder="1" applyAlignment="1">
      <alignment horizontal="right" vertical="center"/>
    </xf>
    <xf numFmtId="3" fontId="29" fillId="0" borderId="21" xfId="0" applyNumberFormat="1" applyFont="1" applyBorder="1" applyAlignment="1">
      <alignment horizontal="right" vertical="center"/>
    </xf>
    <xf numFmtId="0" fontId="58" fillId="0" borderId="0" xfId="0" applyFont="1" applyBorder="1" applyAlignment="1">
      <alignment horizontal="center" vertical="center"/>
    </xf>
    <xf numFmtId="49" fontId="34" fillId="0" borderId="22" xfId="0" applyNumberFormat="1" applyFont="1" applyBorder="1" applyAlignment="1">
      <alignment horizontal="center" vertical="center" wrapText="1"/>
    </xf>
    <xf numFmtId="49" fontId="28" fillId="0" borderId="13" xfId="0" applyNumberFormat="1" applyFont="1" applyBorder="1" applyAlignment="1">
      <alignment horizontal="center" vertical="center" wrapText="1"/>
    </xf>
    <xf numFmtId="0" fontId="28" fillId="0" borderId="23" xfId="0" applyFont="1" applyBorder="1" applyAlignment="1">
      <alignment vertical="center" wrapText="1"/>
    </xf>
    <xf numFmtId="49" fontId="28" fillId="0" borderId="23" xfId="0" applyNumberFormat="1" applyFont="1" applyBorder="1" applyAlignment="1">
      <alignment horizontal="center" vertical="center" wrapText="1"/>
    </xf>
    <xf numFmtId="3" fontId="28" fillId="0" borderId="13" xfId="0" applyNumberFormat="1" applyFont="1" applyBorder="1" applyAlignment="1">
      <alignment vertical="center" wrapText="1"/>
    </xf>
    <xf numFmtId="3" fontId="28" fillId="0" borderId="23" xfId="0" applyNumberFormat="1" applyFont="1" applyBorder="1" applyAlignment="1">
      <alignment vertical="center" wrapText="1"/>
    </xf>
    <xf numFmtId="3" fontId="28" fillId="0" borderId="16" xfId="0" applyNumberFormat="1" applyFont="1" applyBorder="1" applyAlignment="1">
      <alignment vertical="center" wrapText="1"/>
    </xf>
    <xf numFmtId="0" fontId="61" fillId="0" borderId="0" xfId="0" applyFont="1" applyBorder="1" applyAlignment="1">
      <alignment/>
    </xf>
    <xf numFmtId="49" fontId="31" fillId="0" borderId="17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0" fontId="29" fillId="0" borderId="24" xfId="0" applyFont="1" applyBorder="1" applyAlignment="1">
      <alignment/>
    </xf>
    <xf numFmtId="3" fontId="29" fillId="0" borderId="15" xfId="0" applyNumberFormat="1" applyFont="1" applyBorder="1" applyAlignment="1">
      <alignment/>
    </xf>
    <xf numFmtId="3" fontId="29" fillId="0" borderId="24" xfId="0" applyNumberFormat="1" applyFont="1" applyBorder="1" applyAlignment="1">
      <alignment/>
    </xf>
    <xf numFmtId="3" fontId="29" fillId="0" borderId="21" xfId="0" applyNumberFormat="1" applyFont="1" applyBorder="1" applyAlignment="1">
      <alignment/>
    </xf>
    <xf numFmtId="0" fontId="21" fillId="0" borderId="0" xfId="0" applyFont="1" applyBorder="1" applyAlignment="1">
      <alignment/>
    </xf>
    <xf numFmtId="49" fontId="31" fillId="0" borderId="19" xfId="0" applyNumberFormat="1" applyFont="1" applyBorder="1" applyAlignment="1">
      <alignment horizontal="center" vertical="center"/>
    </xf>
    <xf numFmtId="0" fontId="28" fillId="0" borderId="23" xfId="0" applyFont="1" applyBorder="1" applyAlignment="1">
      <alignment horizontal="left" vertical="center" wrapText="1"/>
    </xf>
    <xf numFmtId="0" fontId="28" fillId="0" borderId="23" xfId="0" applyFont="1" applyBorder="1" applyAlignment="1">
      <alignment vertical="center"/>
    </xf>
    <xf numFmtId="3" fontId="28" fillId="0" borderId="13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horizontal="center" vertical="center"/>
    </xf>
    <xf numFmtId="0" fontId="28" fillId="0" borderId="14" xfId="0" applyFont="1" applyBorder="1" applyAlignment="1">
      <alignment horizontal="left" vertical="center" wrapText="1"/>
    </xf>
    <xf numFmtId="0" fontId="29" fillId="0" borderId="0" xfId="0" applyFont="1" applyBorder="1" applyAlignment="1">
      <alignment/>
    </xf>
    <xf numFmtId="3" fontId="28" fillId="0" borderId="0" xfId="0" applyNumberFormat="1" applyFont="1" applyBorder="1" applyAlignment="1">
      <alignment/>
    </xf>
    <xf numFmtId="3" fontId="28" fillId="0" borderId="14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14" xfId="0" applyNumberFormat="1" applyFont="1" applyBorder="1" applyAlignment="1">
      <alignment/>
    </xf>
    <xf numFmtId="0" fontId="29" fillId="0" borderId="24" xfId="0" applyFont="1" applyBorder="1" applyAlignment="1">
      <alignment horizontal="left" vertical="center" wrapText="1"/>
    </xf>
    <xf numFmtId="3" fontId="28" fillId="0" borderId="13" xfId="0" applyNumberFormat="1" applyFont="1" applyBorder="1" applyAlignment="1">
      <alignment/>
    </xf>
    <xf numFmtId="3" fontId="28" fillId="0" borderId="23" xfId="0" applyNumberFormat="1" applyFont="1" applyBorder="1" applyAlignment="1">
      <alignment/>
    </xf>
    <xf numFmtId="3" fontId="28" fillId="0" borderId="16" xfId="0" applyNumberFormat="1" applyFont="1" applyBorder="1" applyAlignment="1">
      <alignment/>
    </xf>
    <xf numFmtId="0" fontId="29" fillId="0" borderId="24" xfId="0" applyFont="1" applyBorder="1" applyAlignment="1">
      <alignment vertical="center"/>
    </xf>
    <xf numFmtId="3" fontId="29" fillId="0" borderId="15" xfId="0" applyNumberFormat="1" applyFont="1" applyBorder="1" applyAlignment="1">
      <alignment vertical="center"/>
    </xf>
    <xf numFmtId="3" fontId="29" fillId="0" borderId="24" xfId="0" applyNumberFormat="1" applyFont="1" applyBorder="1" applyAlignment="1">
      <alignment vertical="center"/>
    </xf>
    <xf numFmtId="3" fontId="29" fillId="0" borderId="21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49" fontId="34" fillId="0" borderId="13" xfId="0" applyNumberFormat="1" applyFont="1" applyBorder="1" applyAlignment="1">
      <alignment horizontal="center" vertical="center"/>
    </xf>
    <xf numFmtId="3" fontId="28" fillId="0" borderId="23" xfId="0" applyNumberFormat="1" applyFont="1" applyBorder="1" applyAlignment="1">
      <alignment vertical="center"/>
    </xf>
    <xf numFmtId="49" fontId="29" fillId="0" borderId="11" xfId="0" applyNumberFormat="1" applyFont="1" applyBorder="1" applyAlignment="1">
      <alignment horizontal="center" vertical="top"/>
    </xf>
    <xf numFmtId="0" fontId="29" fillId="0" borderId="12" xfId="0" applyFont="1" applyBorder="1" applyAlignment="1">
      <alignment horizontal="left" vertical="top" wrapText="1"/>
    </xf>
    <xf numFmtId="0" fontId="29" fillId="0" borderId="12" xfId="0" applyFont="1" applyBorder="1" applyAlignment="1">
      <alignment/>
    </xf>
    <xf numFmtId="3" fontId="29" fillId="0" borderId="12" xfId="0" applyNumberFormat="1" applyFont="1" applyBorder="1" applyAlignment="1">
      <alignment vertical="center"/>
    </xf>
    <xf numFmtId="3" fontId="29" fillId="0" borderId="11" xfId="0" applyNumberFormat="1" applyFont="1" applyBorder="1" applyAlignment="1">
      <alignment/>
    </xf>
    <xf numFmtId="3" fontId="29" fillId="0" borderId="12" xfId="0" applyNumberFormat="1" applyFont="1" applyBorder="1" applyAlignment="1">
      <alignment/>
    </xf>
    <xf numFmtId="3" fontId="29" fillId="0" borderId="18" xfId="0" applyNumberFormat="1" applyFont="1" applyBorder="1" applyAlignment="1">
      <alignment/>
    </xf>
    <xf numFmtId="3" fontId="28" fillId="0" borderId="16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horizontal="center" vertical="center"/>
    </xf>
    <xf numFmtId="49" fontId="29" fillId="0" borderId="25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horizontal="left" vertical="center" wrapText="1"/>
    </xf>
    <xf numFmtId="0" fontId="29" fillId="0" borderId="25" xfId="0" applyFont="1" applyBorder="1" applyAlignment="1">
      <alignment vertical="center"/>
    </xf>
    <xf numFmtId="3" fontId="29" fillId="0" borderId="25" xfId="0" applyNumberFormat="1" applyFont="1" applyBorder="1" applyAlignment="1">
      <alignment vertical="center"/>
    </xf>
    <xf numFmtId="3" fontId="29" fillId="0" borderId="26" xfId="0" applyNumberFormat="1" applyFont="1" applyBorder="1" applyAlignment="1">
      <alignment vertical="center"/>
    </xf>
    <xf numFmtId="49" fontId="29" fillId="0" borderId="21" xfId="0" applyNumberFormat="1" applyFont="1" applyBorder="1" applyAlignment="1">
      <alignment horizontal="center" vertical="top"/>
    </xf>
    <xf numFmtId="49" fontId="29" fillId="0" borderId="26" xfId="0" applyNumberFormat="1" applyFont="1" applyBorder="1" applyAlignment="1">
      <alignment horizontal="center" vertical="top"/>
    </xf>
    <xf numFmtId="0" fontId="29" fillId="0" borderId="25" xfId="0" applyFont="1" applyBorder="1" applyAlignment="1">
      <alignment horizontal="left" vertical="top" wrapText="1"/>
    </xf>
    <xf numFmtId="0" fontId="29" fillId="0" borderId="25" xfId="0" applyFont="1" applyBorder="1" applyAlignment="1">
      <alignment/>
    </xf>
    <xf numFmtId="3" fontId="29" fillId="0" borderId="27" xfId="0" applyNumberFormat="1" applyFont="1" applyBorder="1" applyAlignment="1">
      <alignment vertical="center"/>
    </xf>
    <xf numFmtId="0" fontId="29" fillId="0" borderId="0" xfId="0" applyFont="1" applyBorder="1" applyAlignment="1">
      <alignment horizontal="left" vertical="top" wrapText="1"/>
    </xf>
    <xf numFmtId="3" fontId="29" fillId="0" borderId="1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29" fillId="0" borderId="20" xfId="0" applyNumberFormat="1" applyFont="1" applyBorder="1" applyAlignment="1">
      <alignment vertical="center"/>
    </xf>
    <xf numFmtId="0" fontId="29" fillId="0" borderId="11" xfId="0" applyFont="1" applyBorder="1" applyAlignment="1">
      <alignment horizontal="left" vertical="top" wrapText="1"/>
    </xf>
    <xf numFmtId="0" fontId="29" fillId="0" borderId="11" xfId="0" applyFont="1" applyBorder="1" applyAlignment="1">
      <alignment/>
    </xf>
    <xf numFmtId="3" fontId="29" fillId="0" borderId="15" xfId="0" applyNumberFormat="1" applyFont="1" applyBorder="1" applyAlignment="1">
      <alignment vertical="top"/>
    </xf>
    <xf numFmtId="3" fontId="29" fillId="0" borderId="24" xfId="0" applyNumberFormat="1" applyFont="1" applyBorder="1" applyAlignment="1">
      <alignment vertical="top"/>
    </xf>
    <xf numFmtId="0" fontId="29" fillId="0" borderId="24" xfId="0" applyFont="1" applyBorder="1" applyAlignment="1">
      <alignment horizontal="left" vertical="top"/>
    </xf>
    <xf numFmtId="0" fontId="29" fillId="0" borderId="11" xfId="0" applyFont="1" applyBorder="1" applyAlignment="1">
      <alignment horizontal="left" vertical="top"/>
    </xf>
    <xf numFmtId="0" fontId="29" fillId="0" borderId="11" xfId="0" applyFont="1" applyBorder="1" applyAlignment="1">
      <alignment wrapText="1"/>
    </xf>
    <xf numFmtId="0" fontId="29" fillId="0" borderId="11" xfId="0" applyFont="1" applyBorder="1" applyAlignment="1">
      <alignment horizontal="left" vertical="center" wrapText="1"/>
    </xf>
    <xf numFmtId="49" fontId="34" fillId="0" borderId="17" xfId="0" applyNumberFormat="1" applyFont="1" applyBorder="1" applyAlignment="1">
      <alignment horizontal="center" vertical="center"/>
    </xf>
    <xf numFmtId="0" fontId="28" fillId="0" borderId="24" xfId="0" applyFont="1" applyBorder="1" applyAlignment="1">
      <alignment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vertical="center"/>
    </xf>
    <xf numFmtId="3" fontId="28" fillId="0" borderId="14" xfId="0" applyNumberFormat="1" applyFont="1" applyBorder="1" applyAlignment="1">
      <alignment vertical="center"/>
    </xf>
    <xf numFmtId="3" fontId="28" fillId="0" borderId="0" xfId="0" applyNumberFormat="1" applyFont="1" applyBorder="1" applyAlignment="1">
      <alignment vertical="center"/>
    </xf>
    <xf numFmtId="3" fontId="28" fillId="0" borderId="20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horizontal="center" vertical="top"/>
    </xf>
    <xf numFmtId="3" fontId="29" fillId="0" borderId="20" xfId="0" applyNumberFormat="1" applyFont="1" applyBorder="1" applyAlignment="1">
      <alignment/>
    </xf>
    <xf numFmtId="0" fontId="29" fillId="0" borderId="11" xfId="0" applyFont="1" applyBorder="1" applyAlignment="1">
      <alignment vertical="top" wrapText="1"/>
    </xf>
    <xf numFmtId="49" fontId="29" fillId="0" borderId="13" xfId="0" applyNumberFormat="1" applyFont="1" applyBorder="1" applyAlignment="1">
      <alignment horizontal="center" vertical="center"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3" fontId="29" fillId="0" borderId="13" xfId="0" applyNumberFormat="1" applyFont="1" applyBorder="1" applyAlignment="1">
      <alignment/>
    </xf>
    <xf numFmtId="0" fontId="28" fillId="0" borderId="0" xfId="0" applyFont="1" applyBorder="1" applyAlignment="1">
      <alignment horizontal="left" vertical="center"/>
    </xf>
    <xf numFmtId="0" fontId="29" fillId="0" borderId="24" xfId="0" applyFont="1" applyBorder="1" applyAlignment="1">
      <alignment wrapText="1"/>
    </xf>
    <xf numFmtId="49" fontId="34" fillId="20" borderId="15" xfId="0" applyNumberFormat="1" applyFont="1" applyFill="1" applyBorder="1" applyAlignment="1">
      <alignment horizontal="center" vertical="center"/>
    </xf>
    <xf numFmtId="49" fontId="28" fillId="20" borderId="15" xfId="0" applyNumberFormat="1" applyFont="1" applyFill="1" applyBorder="1" applyAlignment="1">
      <alignment horizontal="center" vertical="center"/>
    </xf>
    <xf numFmtId="0" fontId="28" fillId="20" borderId="15" xfId="0" applyFont="1" applyFill="1" applyBorder="1" applyAlignment="1">
      <alignment vertical="center"/>
    </xf>
    <xf numFmtId="3" fontId="28" fillId="20" borderId="15" xfId="0" applyNumberFormat="1" applyFont="1" applyFill="1" applyBorder="1" applyAlignment="1">
      <alignment vertical="center"/>
    </xf>
    <xf numFmtId="0" fontId="61" fillId="0" borderId="0" xfId="0" applyFont="1" applyAlignment="1">
      <alignment/>
    </xf>
    <xf numFmtId="3" fontId="52" fillId="0" borderId="0" xfId="0" applyNumberFormat="1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62" fillId="0" borderId="0" xfId="0" applyFont="1" applyAlignment="1">
      <alignment horizontal="center" wrapText="1"/>
    </xf>
    <xf numFmtId="0" fontId="63" fillId="0" borderId="0" xfId="0" applyFont="1" applyAlignment="1">
      <alignment horizontal="center" wrapText="1"/>
    </xf>
    <xf numFmtId="0" fontId="56" fillId="20" borderId="12" xfId="0" applyFont="1" applyFill="1" applyBorder="1" applyAlignment="1">
      <alignment horizontal="center" vertical="center" wrapText="1"/>
    </xf>
    <xf numFmtId="0" fontId="56" fillId="20" borderId="18" xfId="0" applyFont="1" applyFill="1" applyBorder="1" applyAlignment="1">
      <alignment horizontal="center" vertical="center" wrapText="1"/>
    </xf>
    <xf numFmtId="0" fontId="64" fillId="20" borderId="12" xfId="0" applyFont="1" applyFill="1" applyBorder="1" applyAlignment="1">
      <alignment horizontal="center" vertical="center" wrapText="1"/>
    </xf>
    <xf numFmtId="0" fontId="37" fillId="20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left" vertical="center" wrapText="1"/>
    </xf>
    <xf numFmtId="0" fontId="21" fillId="0" borderId="12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3" fontId="21" fillId="0" borderId="12" xfId="0" applyNumberFormat="1" applyFont="1" applyBorder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21" fillId="0" borderId="18" xfId="0" applyNumberFormat="1" applyFont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center" vertical="top" wrapText="1"/>
    </xf>
    <xf numFmtId="49" fontId="21" fillId="0" borderId="10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wrapText="1"/>
    </xf>
    <xf numFmtId="49" fontId="21" fillId="0" borderId="12" xfId="0" applyNumberFormat="1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center" vertical="center" wrapText="1"/>
    </xf>
    <xf numFmtId="3" fontId="31" fillId="0" borderId="12" xfId="0" applyNumberFormat="1" applyFont="1" applyBorder="1" applyAlignment="1">
      <alignment vertical="center" wrapText="1"/>
    </xf>
    <xf numFmtId="3" fontId="31" fillId="0" borderId="11" xfId="0" applyNumberFormat="1" applyFont="1" applyBorder="1" applyAlignment="1">
      <alignment vertical="center" wrapText="1"/>
    </xf>
    <xf numFmtId="3" fontId="31" fillId="0" borderId="18" xfId="0" applyNumberFormat="1" applyFont="1" applyBorder="1" applyAlignment="1">
      <alignment vertical="center" wrapText="1"/>
    </xf>
    <xf numFmtId="0" fontId="21" fillId="0" borderId="12" xfId="0" applyFont="1" applyBorder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left" wrapText="1"/>
    </xf>
    <xf numFmtId="0" fontId="21" fillId="0" borderId="0" xfId="0" applyFont="1" applyBorder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6" fillId="0" borderId="0" xfId="0" applyFont="1" applyBorder="1" applyAlignment="1">
      <alignment wrapText="1"/>
    </xf>
    <xf numFmtId="0" fontId="21" fillId="0" borderId="11" xfId="0" applyFont="1" applyBorder="1" applyAlignment="1">
      <alignment vertical="top" wrapText="1"/>
    </xf>
    <xf numFmtId="0" fontId="21" fillId="0" borderId="12" xfId="0" applyFont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3" fontId="31" fillId="0" borderId="12" xfId="0" applyNumberFormat="1" applyFont="1" applyBorder="1" applyAlignment="1">
      <alignment vertical="top" wrapText="1"/>
    </xf>
    <xf numFmtId="3" fontId="31" fillId="0" borderId="11" xfId="0" applyNumberFormat="1" applyFont="1" applyBorder="1" applyAlignment="1">
      <alignment vertical="top" wrapText="1"/>
    </xf>
    <xf numFmtId="3" fontId="31" fillId="0" borderId="18" xfId="0" applyNumberFormat="1" applyFont="1" applyBorder="1" applyAlignment="1">
      <alignment vertical="top" wrapText="1"/>
    </xf>
    <xf numFmtId="0" fontId="21" fillId="0" borderId="0" xfId="0" applyFont="1" applyBorder="1" applyAlignment="1">
      <alignment vertical="top"/>
    </xf>
    <xf numFmtId="0" fontId="21" fillId="0" borderId="12" xfId="0" applyFont="1" applyBorder="1" applyAlignment="1">
      <alignment vertical="top"/>
    </xf>
    <xf numFmtId="0" fontId="21" fillId="0" borderId="11" xfId="0" applyFont="1" applyBorder="1" applyAlignment="1">
      <alignment horizontal="left" vertical="top" wrapText="1"/>
    </xf>
    <xf numFmtId="0" fontId="21" fillId="20" borderId="10" xfId="0" applyFont="1" applyFill="1" applyBorder="1" applyAlignment="1">
      <alignment vertical="top" wrapText="1"/>
    </xf>
    <xf numFmtId="49" fontId="21" fillId="20" borderId="19" xfId="0" applyNumberFormat="1" applyFont="1" applyFill="1" applyBorder="1" applyAlignment="1">
      <alignment horizontal="center" vertical="center" wrapText="1"/>
    </xf>
    <xf numFmtId="0" fontId="65" fillId="20" borderId="15" xfId="0" applyFont="1" applyFill="1" applyBorder="1" applyAlignment="1">
      <alignment horizontal="center" wrapText="1"/>
    </xf>
    <xf numFmtId="0" fontId="21" fillId="20" borderId="15" xfId="0" applyFont="1" applyFill="1" applyBorder="1" applyAlignment="1">
      <alignment horizontal="center" vertical="center" wrapText="1"/>
    </xf>
    <xf numFmtId="0" fontId="21" fillId="20" borderId="24" xfId="0" applyFont="1" applyFill="1" applyBorder="1" applyAlignment="1">
      <alignment horizontal="center" vertical="center" wrapText="1"/>
    </xf>
    <xf numFmtId="3" fontId="34" fillId="20" borderId="11" xfId="0" applyNumberFormat="1" applyFont="1" applyFill="1" applyBorder="1" applyAlignment="1">
      <alignment vertical="center" wrapText="1"/>
    </xf>
    <xf numFmtId="3" fontId="34" fillId="20" borderId="15" xfId="0" applyNumberFormat="1" applyFont="1" applyFill="1" applyBorder="1" applyAlignment="1">
      <alignment vertical="center" wrapText="1"/>
    </xf>
    <xf numFmtId="3" fontId="34" fillId="20" borderId="19" xfId="0" applyNumberFormat="1" applyFont="1" applyFill="1" applyBorder="1" applyAlignment="1">
      <alignment vertical="center" wrapText="1"/>
    </xf>
    <xf numFmtId="0" fontId="52" fillId="0" borderId="0" xfId="0" applyFont="1" applyAlignment="1">
      <alignment horizontal="center"/>
    </xf>
    <xf numFmtId="3" fontId="21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37" fillId="0" borderId="0" xfId="0" applyFont="1" applyAlignment="1">
      <alignment/>
    </xf>
    <xf numFmtId="49" fontId="37" fillId="0" borderId="0" xfId="0" applyNumberFormat="1" applyFont="1" applyAlignment="1">
      <alignment/>
    </xf>
    <xf numFmtId="0" fontId="64" fillId="20" borderId="11" xfId="0" applyFont="1" applyFill="1" applyBorder="1" applyAlignment="1">
      <alignment horizontal="center" vertical="center" wrapText="1"/>
    </xf>
    <xf numFmtId="0" fontId="64" fillId="20" borderId="18" xfId="0" applyFont="1" applyFill="1" applyBorder="1" applyAlignment="1">
      <alignment horizontal="center" vertical="center" wrapText="1"/>
    </xf>
    <xf numFmtId="0" fontId="58" fillId="0" borderId="22" xfId="0" applyFont="1" applyBorder="1" applyAlignment="1">
      <alignment horizontal="center" vertical="center"/>
    </xf>
    <xf numFmtId="49" fontId="58" fillId="0" borderId="22" xfId="0" applyNumberFormat="1" applyFont="1" applyBorder="1" applyAlignment="1">
      <alignment horizontal="center" vertical="center"/>
    </xf>
    <xf numFmtId="0" fontId="58" fillId="0" borderId="13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68" fillId="20" borderId="11" xfId="0" applyFont="1" applyFill="1" applyBorder="1" applyAlignment="1">
      <alignment horizontal="center" vertical="center" wrapText="1"/>
    </xf>
    <xf numFmtId="49" fontId="68" fillId="20" borderId="11" xfId="0" applyNumberFormat="1" applyFont="1" applyFill="1" applyBorder="1" applyAlignment="1">
      <alignment horizontal="center" vertical="center" wrapText="1"/>
    </xf>
    <xf numFmtId="0" fontId="68" fillId="20" borderId="11" xfId="0" applyFont="1" applyFill="1" applyBorder="1" applyAlignment="1">
      <alignment vertical="center" wrapText="1"/>
    </xf>
    <xf numFmtId="0" fontId="69" fillId="20" borderId="11" xfId="0" applyFont="1" applyFill="1" applyBorder="1" applyAlignment="1">
      <alignment vertical="center"/>
    </xf>
    <xf numFmtId="3" fontId="34" fillId="20" borderId="11" xfId="0" applyNumberFormat="1" applyFont="1" applyFill="1" applyBorder="1" applyAlignment="1">
      <alignment vertical="center"/>
    </xf>
    <xf numFmtId="0" fontId="69" fillId="0" borderId="0" xfId="0" applyFont="1" applyBorder="1" applyAlignment="1">
      <alignment vertical="center"/>
    </xf>
    <xf numFmtId="49" fontId="21" fillId="0" borderId="11" xfId="0" applyNumberFormat="1" applyFont="1" applyBorder="1" applyAlignment="1">
      <alignment horizontal="center" vertical="top" wrapText="1"/>
    </xf>
    <xf numFmtId="3" fontId="31" fillId="0" borderId="11" xfId="0" applyNumberFormat="1" applyFont="1" applyFill="1" applyBorder="1" applyAlignment="1">
      <alignment vertical="center"/>
    </xf>
    <xf numFmtId="3" fontId="70" fillId="0" borderId="11" xfId="0" applyNumberFormat="1" applyFont="1" applyBorder="1" applyAlignment="1">
      <alignment vertical="center" wrapText="1"/>
    </xf>
    <xf numFmtId="0" fontId="21" fillId="0" borderId="11" xfId="0" applyFont="1" applyBorder="1" applyAlignment="1">
      <alignment/>
    </xf>
    <xf numFmtId="3" fontId="70" fillId="0" borderId="11" xfId="0" applyNumberFormat="1" applyFont="1" applyBorder="1" applyAlignment="1">
      <alignment vertical="top" wrapText="1"/>
    </xf>
    <xf numFmtId="0" fontId="68" fillId="20" borderId="17" xfId="0" applyFont="1" applyFill="1" applyBorder="1" applyAlignment="1">
      <alignment horizontal="center" vertical="top" wrapText="1"/>
    </xf>
    <xf numFmtId="49" fontId="68" fillId="20" borderId="17" xfId="0" applyNumberFormat="1" applyFont="1" applyFill="1" applyBorder="1" applyAlignment="1">
      <alignment horizontal="center" vertical="top" wrapText="1"/>
    </xf>
    <xf numFmtId="0" fontId="71" fillId="20" borderId="14" xfId="0" applyFont="1" applyFill="1" applyBorder="1" applyAlignment="1">
      <alignment vertical="top" wrapText="1"/>
    </xf>
    <xf numFmtId="0" fontId="69" fillId="20" borderId="0" xfId="0" applyFont="1" applyFill="1" applyBorder="1" applyAlignment="1">
      <alignment horizontal="center" vertical="center" wrapText="1"/>
    </xf>
    <xf numFmtId="0" fontId="69" fillId="20" borderId="14" xfId="0" applyFont="1" applyFill="1" applyBorder="1" applyAlignment="1">
      <alignment horizontal="center" vertical="center" wrapText="1"/>
    </xf>
    <xf numFmtId="3" fontId="34" fillId="20" borderId="0" xfId="0" applyNumberFormat="1" applyFont="1" applyFill="1" applyBorder="1" applyAlignment="1">
      <alignment/>
    </xf>
    <xf numFmtId="3" fontId="34" fillId="20" borderId="14" xfId="0" applyNumberFormat="1" applyFont="1" applyFill="1" applyBorder="1" applyAlignment="1">
      <alignment wrapText="1"/>
    </xf>
    <xf numFmtId="0" fontId="69" fillId="0" borderId="0" xfId="0" applyFont="1" applyAlignment="1">
      <alignment/>
    </xf>
    <xf numFmtId="0" fontId="68" fillId="20" borderId="11" xfId="0" applyFont="1" applyFill="1" applyBorder="1" applyAlignment="1">
      <alignment horizontal="center" vertical="top" wrapText="1"/>
    </xf>
    <xf numFmtId="49" fontId="68" fillId="20" borderId="11" xfId="0" applyNumberFormat="1" applyFont="1" applyFill="1" applyBorder="1" applyAlignment="1">
      <alignment horizontal="center" vertical="top" wrapText="1"/>
    </xf>
    <xf numFmtId="0" fontId="71" fillId="20" borderId="11" xfId="0" applyFont="1" applyFill="1" applyBorder="1" applyAlignment="1">
      <alignment vertical="top" wrapText="1"/>
    </xf>
    <xf numFmtId="0" fontId="69" fillId="20" borderId="11" xfId="0" applyFont="1" applyFill="1" applyBorder="1" applyAlignment="1">
      <alignment horizontal="center" vertical="center" wrapText="1"/>
    </xf>
    <xf numFmtId="3" fontId="34" fillId="20" borderId="11" xfId="0" applyNumberFormat="1" applyFont="1" applyFill="1" applyBorder="1" applyAlignment="1">
      <alignment/>
    </xf>
    <xf numFmtId="3" fontId="34" fillId="20" borderId="11" xfId="0" applyNumberFormat="1" applyFont="1" applyFill="1" applyBorder="1" applyAlignment="1">
      <alignment wrapText="1"/>
    </xf>
    <xf numFmtId="0" fontId="68" fillId="20" borderId="19" xfId="0" applyFont="1" applyFill="1" applyBorder="1" applyAlignment="1">
      <alignment horizontal="center" vertical="top" wrapText="1"/>
    </xf>
    <xf numFmtId="49" fontId="68" fillId="20" borderId="19" xfId="0" applyNumberFormat="1" applyFont="1" applyFill="1" applyBorder="1" applyAlignment="1">
      <alignment horizontal="center" vertical="top" wrapText="1"/>
    </xf>
    <xf numFmtId="0" fontId="71" fillId="20" borderId="15" xfId="0" applyFont="1" applyFill="1" applyBorder="1" applyAlignment="1">
      <alignment vertical="top" wrapText="1"/>
    </xf>
    <xf numFmtId="0" fontId="69" fillId="20" borderId="24" xfId="0" applyFont="1" applyFill="1" applyBorder="1" applyAlignment="1">
      <alignment horizontal="center" vertical="center" wrapText="1"/>
    </xf>
    <xf numFmtId="0" fontId="69" fillId="20" borderId="15" xfId="0" applyFont="1" applyFill="1" applyBorder="1" applyAlignment="1">
      <alignment horizontal="center" vertical="center" wrapText="1"/>
    </xf>
    <xf numFmtId="3" fontId="34" fillId="20" borderId="15" xfId="0" applyNumberFormat="1" applyFont="1" applyFill="1" applyBorder="1" applyAlignment="1">
      <alignment wrapText="1"/>
    </xf>
    <xf numFmtId="3" fontId="34" fillId="20" borderId="24" xfId="0" applyNumberFormat="1" applyFont="1" applyFill="1" applyBorder="1" applyAlignment="1">
      <alignment wrapText="1"/>
    </xf>
    <xf numFmtId="3" fontId="34" fillId="20" borderId="21" xfId="0" applyNumberFormat="1" applyFont="1" applyFill="1" applyBorder="1" applyAlignment="1">
      <alignment wrapText="1"/>
    </xf>
    <xf numFmtId="0" fontId="69" fillId="0" borderId="0" xfId="0" applyFont="1" applyAlignment="1">
      <alignment vertical="center"/>
    </xf>
    <xf numFmtId="49" fontId="21" fillId="20" borderId="19" xfId="0" applyNumberFormat="1" applyFont="1" applyFill="1" applyBorder="1" applyAlignment="1">
      <alignment vertical="top" wrapText="1"/>
    </xf>
    <xf numFmtId="0" fontId="61" fillId="20" borderId="15" xfId="0" applyFont="1" applyFill="1" applyBorder="1" applyAlignment="1">
      <alignment horizontal="center" wrapText="1"/>
    </xf>
    <xf numFmtId="0" fontId="21" fillId="0" borderId="10" xfId="0" applyFont="1" applyBorder="1" applyAlignment="1">
      <alignment/>
    </xf>
    <xf numFmtId="49" fontId="21" fillId="0" borderId="12" xfId="0" applyNumberFormat="1" applyFont="1" applyBorder="1" applyAlignment="1">
      <alignment/>
    </xf>
    <xf numFmtId="0" fontId="19" fillId="0" borderId="0" xfId="0" applyFont="1" applyAlignment="1">
      <alignment vertical="center"/>
    </xf>
    <xf numFmtId="0" fontId="49" fillId="0" borderId="0" xfId="0" applyFont="1" applyAlignment="1">
      <alignment horizontal="center" vertical="center" wrapText="1"/>
    </xf>
    <xf numFmtId="0" fontId="72" fillId="0" borderId="0" xfId="0" applyFont="1" applyAlignment="1">
      <alignment horizontal="right" vertical="center"/>
    </xf>
    <xf numFmtId="0" fontId="75" fillId="0" borderId="11" xfId="0" applyFont="1" applyBorder="1" applyAlignment="1">
      <alignment horizontal="center" vertical="center"/>
    </xf>
    <xf numFmtId="0" fontId="72" fillId="0" borderId="11" xfId="0" applyFont="1" applyBorder="1" applyAlignment="1">
      <alignment horizontal="center" vertical="center"/>
    </xf>
    <xf numFmtId="4" fontId="78" fillId="0" borderId="17" xfId="0" applyNumberFormat="1" applyFont="1" applyBorder="1" applyAlignment="1">
      <alignment horizontal="left" vertical="center"/>
    </xf>
    <xf numFmtId="4" fontId="78" fillId="0" borderId="20" xfId="0" applyNumberFormat="1" applyFont="1" applyBorder="1" applyAlignment="1">
      <alignment vertical="center" wrapText="1"/>
    </xf>
    <xf numFmtId="4" fontId="78" fillId="0" borderId="19" xfId="0" applyNumberFormat="1" applyFont="1" applyBorder="1" applyAlignment="1">
      <alignment horizontal="left" vertical="center"/>
    </xf>
    <xf numFmtId="4" fontId="78" fillId="0" borderId="21" xfId="0" applyNumberFormat="1" applyFont="1" applyBorder="1" applyAlignment="1">
      <alignment vertical="center" wrapText="1"/>
    </xf>
    <xf numFmtId="4" fontId="78" fillId="0" borderId="22" xfId="0" applyNumberFormat="1" applyFont="1" applyBorder="1" applyAlignment="1">
      <alignment horizontal="left" vertical="center"/>
    </xf>
    <xf numFmtId="4" fontId="78" fillId="0" borderId="16" xfId="0" applyNumberFormat="1" applyFont="1" applyBorder="1" applyAlignment="1">
      <alignment vertical="center" wrapText="1"/>
    </xf>
    <xf numFmtId="0" fontId="30" fillId="0" borderId="11" xfId="0" applyFont="1" applyBorder="1" applyAlignment="1">
      <alignment horizontal="center" vertical="center"/>
    </xf>
    <xf numFmtId="4" fontId="20" fillId="0" borderId="11" xfId="0" applyNumberFormat="1" applyFont="1" applyBorder="1" applyAlignment="1">
      <alignment horizontal="right" vertical="center"/>
    </xf>
    <xf numFmtId="0" fontId="76" fillId="0" borderId="11" xfId="0" applyFont="1" applyBorder="1" applyAlignment="1">
      <alignment horizontal="center" vertical="center"/>
    </xf>
    <xf numFmtId="0" fontId="30" fillId="20" borderId="11" xfId="0" applyFont="1" applyFill="1" applyBorder="1" applyAlignment="1">
      <alignment horizontal="center" vertical="center"/>
    </xf>
    <xf numFmtId="4" fontId="20" fillId="20" borderId="11" xfId="0" applyNumberFormat="1" applyFont="1" applyFill="1" applyBorder="1" applyAlignment="1">
      <alignment horizontal="right" vertical="center"/>
    </xf>
    <xf numFmtId="4" fontId="78" fillId="20" borderId="10" xfId="0" applyNumberFormat="1" applyFont="1" applyFill="1" applyBorder="1" applyAlignment="1">
      <alignment horizontal="right" vertical="center"/>
    </xf>
    <xf numFmtId="4" fontId="78" fillId="20" borderId="18" xfId="0" applyNumberFormat="1" applyFont="1" applyFill="1" applyBorder="1" applyAlignment="1">
      <alignment horizontal="right" vertical="center"/>
    </xf>
    <xf numFmtId="0" fontId="8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1" fillId="0" borderId="11" xfId="0" applyFont="1" applyBorder="1" applyAlignment="1">
      <alignment horizontal="center" vertical="center"/>
    </xf>
    <xf numFmtId="49" fontId="82" fillId="0" borderId="11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4" fontId="82" fillId="0" borderId="11" xfId="0" applyNumberFormat="1" applyFont="1" applyBorder="1" applyAlignment="1">
      <alignment horizontal="right" vertical="center"/>
    </xf>
    <xf numFmtId="0" fontId="72" fillId="0" borderId="22" xfId="0" applyFont="1" applyBorder="1" applyAlignment="1">
      <alignment horizontal="left" vertical="center" wrapText="1"/>
    </xf>
    <xf numFmtId="4" fontId="72" fillId="0" borderId="16" xfId="0" applyNumberFormat="1" applyFont="1" applyBorder="1" applyAlignment="1">
      <alignment horizontal="right" vertical="center"/>
    </xf>
    <xf numFmtId="0" fontId="72" fillId="0" borderId="17" xfId="0" applyFont="1" applyBorder="1" applyAlignment="1">
      <alignment horizontal="left" vertical="center" wrapText="1"/>
    </xf>
    <xf numFmtId="4" fontId="72" fillId="0" borderId="20" xfId="0" applyNumberFormat="1" applyFont="1" applyBorder="1" applyAlignment="1">
      <alignment horizontal="right" vertical="center"/>
    </xf>
    <xf numFmtId="0" fontId="72" fillId="0" borderId="19" xfId="0" applyFont="1" applyBorder="1" applyAlignment="1">
      <alignment horizontal="left" vertical="center" wrapText="1"/>
    </xf>
    <xf numFmtId="4" fontId="72" fillId="0" borderId="21" xfId="0" applyNumberFormat="1" applyFont="1" applyBorder="1" applyAlignment="1">
      <alignment horizontal="right" vertical="center"/>
    </xf>
    <xf numFmtId="4" fontId="72" fillId="0" borderId="0" xfId="0" applyNumberFormat="1" applyFont="1" applyBorder="1" applyAlignment="1">
      <alignment horizontal="right" vertical="center"/>
    </xf>
    <xf numFmtId="0" fontId="83" fillId="0" borderId="11" xfId="0" applyFont="1" applyBorder="1" applyAlignment="1">
      <alignment horizontal="center" vertical="center"/>
    </xf>
    <xf numFmtId="4" fontId="83" fillId="0" borderId="11" xfId="0" applyNumberFormat="1" applyFont="1" applyBorder="1" applyAlignment="1">
      <alignment horizontal="right" vertical="center"/>
    </xf>
    <xf numFmtId="4" fontId="72" fillId="0" borderId="22" xfId="0" applyNumberFormat="1" applyFont="1" applyBorder="1" applyAlignment="1">
      <alignment horizontal="left" vertical="center"/>
    </xf>
    <xf numFmtId="4" fontId="72" fillId="0" borderId="17" xfId="0" applyNumberFormat="1" applyFont="1" applyBorder="1" applyAlignment="1">
      <alignment horizontal="left" vertical="center"/>
    </xf>
    <xf numFmtId="4" fontId="72" fillId="0" borderId="19" xfId="0" applyNumberFormat="1" applyFont="1" applyBorder="1" applyAlignment="1">
      <alignment horizontal="left" vertical="center"/>
    </xf>
    <xf numFmtId="4" fontId="83" fillId="0" borderId="0" xfId="0" applyNumberFormat="1" applyFont="1" applyBorder="1" applyAlignment="1">
      <alignment horizontal="right" vertical="center"/>
    </xf>
    <xf numFmtId="4" fontId="73" fillId="0" borderId="0" xfId="0" applyNumberFormat="1" applyFont="1" applyBorder="1" applyAlignment="1">
      <alignment horizontal="right" vertical="center"/>
    </xf>
    <xf numFmtId="4" fontId="83" fillId="0" borderId="25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4" fontId="72" fillId="0" borderId="12" xfId="0" applyNumberFormat="1" applyFont="1" applyBorder="1" applyAlignment="1">
      <alignment horizontal="right" vertical="center"/>
    </xf>
    <xf numFmtId="4" fontId="83" fillId="20" borderId="11" xfId="0" applyNumberFormat="1" applyFont="1" applyFill="1" applyBorder="1" applyAlignment="1">
      <alignment horizontal="right" vertical="center"/>
    </xf>
    <xf numFmtId="4" fontId="83" fillId="20" borderId="10" xfId="0" applyNumberFormat="1" applyFont="1" applyFill="1" applyBorder="1" applyAlignment="1">
      <alignment horizontal="right" vertical="center"/>
    </xf>
    <xf numFmtId="4" fontId="73" fillId="20" borderId="18" xfId="0" applyNumberFormat="1" applyFont="1" applyFill="1" applyBorder="1" applyAlignment="1">
      <alignment horizontal="right" vertical="center"/>
    </xf>
    <xf numFmtId="0" fontId="83" fillId="20" borderId="11" xfId="0" applyFont="1" applyFill="1" applyBorder="1" applyAlignment="1">
      <alignment horizontal="center" vertical="center"/>
    </xf>
    <xf numFmtId="0" fontId="52" fillId="0" borderId="0" xfId="0" applyFont="1" applyAlignment="1">
      <alignment/>
    </xf>
    <xf numFmtId="0" fontId="52" fillId="0" borderId="0" xfId="0" applyFont="1" applyAlignment="1">
      <alignment horizontal="center" wrapText="1"/>
    </xf>
    <xf numFmtId="0" fontId="52" fillId="0" borderId="0" xfId="0" applyFont="1" applyAlignment="1">
      <alignment horizontal="right"/>
    </xf>
    <xf numFmtId="0" fontId="61" fillId="20" borderId="11" xfId="0" applyFont="1" applyFill="1" applyBorder="1" applyAlignment="1">
      <alignment horizontal="center" vertical="center" wrapText="1"/>
    </xf>
    <xf numFmtId="0" fontId="61" fillId="0" borderId="14" xfId="0" applyFont="1" applyBorder="1" applyAlignment="1">
      <alignment horizontal="center"/>
    </xf>
    <xf numFmtId="0" fontId="61" fillId="0" borderId="14" xfId="0" applyFont="1" applyBorder="1" applyAlignment="1">
      <alignment/>
    </xf>
    <xf numFmtId="3" fontId="65" fillId="0" borderId="14" xfId="0" applyNumberFormat="1" applyFont="1" applyBorder="1" applyAlignment="1">
      <alignment/>
    </xf>
    <xf numFmtId="0" fontId="21" fillId="0" borderId="14" xfId="0" applyFont="1" applyBorder="1" applyAlignment="1">
      <alignment/>
    </xf>
    <xf numFmtId="3" fontId="50" fillId="0" borderId="14" xfId="0" applyNumberFormat="1" applyFont="1" applyBorder="1" applyAlignment="1">
      <alignment/>
    </xf>
    <xf numFmtId="0" fontId="5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3" fontId="50" fillId="0" borderId="15" xfId="0" applyNumberFormat="1" applyFont="1" applyBorder="1" applyAlignment="1">
      <alignment/>
    </xf>
    <xf numFmtId="0" fontId="50" fillId="0" borderId="15" xfId="0" applyFont="1" applyBorder="1" applyAlignment="1">
      <alignment/>
    </xf>
    <xf numFmtId="0" fontId="21" fillId="0" borderId="14" xfId="0" applyFont="1" applyBorder="1" applyAlignment="1">
      <alignment horizontal="center"/>
    </xf>
    <xf numFmtId="0" fontId="85" fillId="0" borderId="0" xfId="0" applyFont="1" applyAlignment="1">
      <alignment/>
    </xf>
    <xf numFmtId="0" fontId="86" fillId="20" borderId="11" xfId="0" applyFont="1" applyFill="1" applyBorder="1" applyAlignment="1">
      <alignment horizontal="center" vertical="center" wrapText="1"/>
    </xf>
    <xf numFmtId="0" fontId="52" fillId="20" borderId="0" xfId="0" applyFont="1" applyFill="1" applyAlignment="1">
      <alignment/>
    </xf>
    <xf numFmtId="0" fontId="52" fillId="0" borderId="13" xfId="0" applyFont="1" applyBorder="1" applyAlignment="1">
      <alignment horizontal="center" vertical="center"/>
    </xf>
    <xf numFmtId="0" fontId="87" fillId="0" borderId="13" xfId="0" applyFont="1" applyBorder="1" applyAlignment="1">
      <alignment horizontal="left" wrapText="1"/>
    </xf>
    <xf numFmtId="0" fontId="88" fillId="0" borderId="13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vertical="center"/>
    </xf>
    <xf numFmtId="3" fontId="88" fillId="0" borderId="13" xfId="0" applyNumberFormat="1" applyFont="1" applyBorder="1" applyAlignment="1">
      <alignment vertical="center"/>
    </xf>
    <xf numFmtId="0" fontId="88" fillId="0" borderId="13" xfId="0" applyFont="1" applyBorder="1" applyAlignment="1">
      <alignment vertical="center"/>
    </xf>
    <xf numFmtId="0" fontId="88" fillId="0" borderId="13" xfId="0" applyFont="1" applyBorder="1" applyAlignment="1">
      <alignment/>
    </xf>
    <xf numFmtId="0" fontId="52" fillId="0" borderId="14" xfId="0" applyFont="1" applyBorder="1" applyAlignment="1">
      <alignment/>
    </xf>
    <xf numFmtId="0" fontId="87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 wrapText="1"/>
    </xf>
    <xf numFmtId="3" fontId="88" fillId="0" borderId="14" xfId="0" applyNumberFormat="1" applyFont="1" applyBorder="1" applyAlignment="1">
      <alignment vertical="center"/>
    </xf>
    <xf numFmtId="0" fontId="88" fillId="0" borderId="14" xfId="0" applyFont="1" applyBorder="1" applyAlignment="1">
      <alignment vertical="center"/>
    </xf>
    <xf numFmtId="0" fontId="88" fillId="0" borderId="14" xfId="0" applyFont="1" applyBorder="1" applyAlignment="1">
      <alignment/>
    </xf>
    <xf numFmtId="0" fontId="87" fillId="0" borderId="14" xfId="0" applyFont="1" applyBorder="1" applyAlignment="1">
      <alignment horizontal="left" wrapText="1"/>
    </xf>
    <xf numFmtId="0" fontId="21" fillId="0" borderId="14" xfId="0" applyFont="1" applyBorder="1" applyAlignment="1">
      <alignment vertical="center" wrapText="1"/>
    </xf>
    <xf numFmtId="0" fontId="34" fillId="0" borderId="14" xfId="0" applyFont="1" applyBorder="1" applyAlignment="1">
      <alignment horizontal="left" vertical="center" wrapText="1"/>
    </xf>
    <xf numFmtId="0" fontId="52" fillId="0" borderId="14" xfId="0" applyFont="1" applyBorder="1" applyAlignment="1">
      <alignment wrapText="1"/>
    </xf>
    <xf numFmtId="3" fontId="88" fillId="0" borderId="14" xfId="0" applyNumberFormat="1" applyFont="1" applyBorder="1" applyAlignment="1">
      <alignment/>
    </xf>
    <xf numFmtId="0" fontId="52" fillId="0" borderId="15" xfId="0" applyFont="1" applyBorder="1" applyAlignment="1">
      <alignment/>
    </xf>
    <xf numFmtId="0" fontId="34" fillId="0" borderId="15" xfId="0" applyFont="1" applyBorder="1" applyAlignment="1">
      <alignment horizontal="left" vertical="center" wrapText="1"/>
    </xf>
    <xf numFmtId="3" fontId="88" fillId="0" borderId="15" xfId="0" applyNumberFormat="1" applyFont="1" applyBorder="1" applyAlignment="1">
      <alignment/>
    </xf>
    <xf numFmtId="0" fontId="88" fillId="0" borderId="15" xfId="0" applyFont="1" applyBorder="1" applyAlignment="1">
      <alignment/>
    </xf>
    <xf numFmtId="0" fontId="52" fillId="0" borderId="13" xfId="0" applyFont="1" applyBorder="1" applyAlignment="1">
      <alignment/>
    </xf>
    <xf numFmtId="0" fontId="34" fillId="0" borderId="14" xfId="0" applyFont="1" applyBorder="1" applyAlignment="1">
      <alignment/>
    </xf>
    <xf numFmtId="0" fontId="51" fillId="0" borderId="14" xfId="0" applyFont="1" applyBorder="1" applyAlignment="1">
      <alignment/>
    </xf>
    <xf numFmtId="3" fontId="62" fillId="0" borderId="14" xfId="0" applyNumberFormat="1" applyFont="1" applyBorder="1" applyAlignment="1">
      <alignment/>
    </xf>
    <xf numFmtId="0" fontId="62" fillId="0" borderId="14" xfId="0" applyFont="1" applyBorder="1" applyAlignment="1">
      <alignment/>
    </xf>
    <xf numFmtId="0" fontId="34" fillId="0" borderId="15" xfId="0" applyFont="1" applyBorder="1" applyAlignment="1">
      <alignment wrapText="1"/>
    </xf>
    <xf numFmtId="3" fontId="62" fillId="0" borderId="15" xfId="0" applyNumberFormat="1" applyFont="1" applyBorder="1" applyAlignment="1">
      <alignment/>
    </xf>
    <xf numFmtId="0" fontId="62" fillId="0" borderId="15" xfId="0" applyFont="1" applyBorder="1" applyAlignment="1">
      <alignment/>
    </xf>
    <xf numFmtId="0" fontId="37" fillId="0" borderId="0" xfId="0" applyFont="1" applyAlignment="1">
      <alignment vertical="center"/>
    </xf>
    <xf numFmtId="0" fontId="86" fillId="0" borderId="0" xfId="0" applyFont="1" applyAlignment="1">
      <alignment horizontal="left"/>
    </xf>
    <xf numFmtId="0" fontId="33" fillId="0" borderId="0" xfId="0" applyFont="1" applyAlignment="1">
      <alignment horizontal="left" vertical="center"/>
    </xf>
    <xf numFmtId="0" fontId="72" fillId="0" borderId="0" xfId="0" applyFont="1" applyAlignment="1">
      <alignment horizontal="right" vertical="top"/>
    </xf>
    <xf numFmtId="0" fontId="90" fillId="0" borderId="11" xfId="0" applyFont="1" applyBorder="1" applyAlignment="1">
      <alignment horizontal="center" vertical="center"/>
    </xf>
    <xf numFmtId="0" fontId="9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3" fontId="91" fillId="0" borderId="11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3" fontId="92" fillId="0" borderId="28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9" xfId="0" applyFont="1" applyBorder="1" applyAlignment="1">
      <alignment vertical="center"/>
    </xf>
    <xf numFmtId="3" fontId="0" fillId="0" borderId="29" xfId="0" applyNumberFormat="1" applyFont="1" applyBorder="1" applyAlignment="1">
      <alignment horizontal="center" vertical="center"/>
    </xf>
    <xf numFmtId="0" fontId="0" fillId="0" borderId="29" xfId="0" applyFont="1" applyBorder="1" applyAlignment="1">
      <alignment vertical="center" wrapText="1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3" fontId="0" fillId="0" borderId="3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94" fillId="0" borderId="0" xfId="0" applyFont="1" applyAlignment="1">
      <alignment/>
    </xf>
    <xf numFmtId="0" fontId="9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5" fillId="0" borderId="0" xfId="0" applyFont="1" applyAlignment="1">
      <alignment horizontal="left" wrapText="1"/>
    </xf>
    <xf numFmtId="0" fontId="24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0" fontId="53" fillId="20" borderId="11" xfId="0" applyFont="1" applyFill="1" applyBorder="1" applyAlignment="1">
      <alignment horizontal="center" vertical="center" wrapText="1"/>
    </xf>
    <xf numFmtId="0" fontId="0" fillId="20" borderId="0" xfId="0" applyFill="1" applyAlignment="1">
      <alignment/>
    </xf>
    <xf numFmtId="0" fontId="54" fillId="20" borderId="11" xfId="0" applyFont="1" applyFill="1" applyBorder="1" applyAlignment="1">
      <alignment horizontal="center" vertical="center" wrapText="1"/>
    </xf>
    <xf numFmtId="49" fontId="72" fillId="0" borderId="13" xfId="0" applyNumberFormat="1" applyFont="1" applyBorder="1" applyAlignment="1">
      <alignment horizontal="center"/>
    </xf>
    <xf numFmtId="0" fontId="72" fillId="0" borderId="13" xfId="0" applyFont="1" applyBorder="1" applyAlignment="1">
      <alignment horizontal="center"/>
    </xf>
    <xf numFmtId="49" fontId="34" fillId="0" borderId="22" xfId="0" applyNumberFormat="1" applyFont="1" applyBorder="1" applyAlignment="1">
      <alignment horizontal="center"/>
    </xf>
    <xf numFmtId="49" fontId="31" fillId="0" borderId="13" xfId="0" applyNumberFormat="1" applyFont="1" applyBorder="1" applyAlignment="1">
      <alignment horizontal="center"/>
    </xf>
    <xf numFmtId="49" fontId="31" fillId="0" borderId="23" xfId="0" applyNumberFormat="1" applyFont="1" applyBorder="1" applyAlignment="1">
      <alignment horizontal="center"/>
    </xf>
    <xf numFmtId="3" fontId="34" fillId="0" borderId="13" xfId="0" applyNumberFormat="1" applyFont="1" applyBorder="1" applyAlignment="1">
      <alignment/>
    </xf>
    <xf numFmtId="3" fontId="31" fillId="0" borderId="23" xfId="0" applyNumberFormat="1" applyFont="1" applyBorder="1" applyAlignment="1">
      <alignment/>
    </xf>
    <xf numFmtId="3" fontId="31" fillId="0" borderId="13" xfId="0" applyNumberFormat="1" applyFont="1" applyBorder="1" applyAlignment="1">
      <alignment/>
    </xf>
    <xf numFmtId="49" fontId="31" fillId="0" borderId="17" xfId="0" applyNumberFormat="1" applyFont="1" applyBorder="1" applyAlignment="1">
      <alignment horizontal="center"/>
    </xf>
    <xf numFmtId="49" fontId="31" fillId="0" borderId="14" xfId="0" applyNumberFormat="1" applyFont="1" applyBorder="1" applyAlignment="1">
      <alignment horizontal="center"/>
    </xf>
    <xf numFmtId="49" fontId="31" fillId="0" borderId="0" xfId="0" applyNumberFormat="1" applyFont="1" applyBorder="1" applyAlignment="1">
      <alignment horizontal="center"/>
    </xf>
    <xf numFmtId="3" fontId="31" fillId="0" borderId="14" xfId="0" applyNumberFormat="1" applyFont="1" applyBorder="1" applyAlignment="1">
      <alignment/>
    </xf>
    <xf numFmtId="3" fontId="31" fillId="0" borderId="0" xfId="0" applyNumberFormat="1" applyFont="1" applyBorder="1" applyAlignment="1">
      <alignment/>
    </xf>
    <xf numFmtId="49" fontId="31" fillId="0" borderId="19" xfId="0" applyNumberFormat="1" applyFont="1" applyBorder="1" applyAlignment="1">
      <alignment horizontal="center"/>
    </xf>
    <xf numFmtId="49" fontId="31" fillId="0" borderId="15" xfId="0" applyNumberFormat="1" applyFont="1" applyBorder="1" applyAlignment="1">
      <alignment horizontal="center"/>
    </xf>
    <xf numFmtId="49" fontId="31" fillId="0" borderId="24" xfId="0" applyNumberFormat="1" applyFont="1" applyBorder="1" applyAlignment="1">
      <alignment horizontal="center"/>
    </xf>
    <xf numFmtId="3" fontId="31" fillId="0" borderId="15" xfId="0" applyNumberFormat="1" applyFont="1" applyBorder="1" applyAlignment="1">
      <alignment/>
    </xf>
    <xf numFmtId="3" fontId="31" fillId="0" borderId="24" xfId="0" applyNumberFormat="1" applyFont="1" applyBorder="1" applyAlignment="1">
      <alignment/>
    </xf>
    <xf numFmtId="3" fontId="34" fillId="0" borderId="23" xfId="0" applyNumberFormat="1" applyFont="1" applyBorder="1" applyAlignment="1">
      <alignment/>
    </xf>
    <xf numFmtId="49" fontId="34" fillId="0" borderId="17" xfId="0" applyNumberFormat="1" applyFont="1" applyBorder="1" applyAlignment="1">
      <alignment horizontal="center"/>
    </xf>
    <xf numFmtId="49" fontId="34" fillId="0" borderId="19" xfId="0" applyNumberFormat="1" applyFont="1" applyBorder="1" applyAlignment="1">
      <alignment horizontal="center"/>
    </xf>
    <xf numFmtId="3" fontId="31" fillId="0" borderId="19" xfId="0" applyNumberFormat="1" applyFont="1" applyBorder="1" applyAlignment="1">
      <alignment/>
    </xf>
    <xf numFmtId="3" fontId="34" fillId="0" borderId="14" xfId="0" applyNumberFormat="1" applyFont="1" applyBorder="1" applyAlignment="1">
      <alignment/>
    </xf>
    <xf numFmtId="3" fontId="34" fillId="20" borderId="15" xfId="0" applyNumberFormat="1" applyFont="1" applyFill="1" applyBorder="1" applyAlignment="1">
      <alignment horizontal="right" vertical="center"/>
    </xf>
    <xf numFmtId="3" fontId="34" fillId="20" borderId="15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0" fontId="0" fillId="0" borderId="0" xfId="0" applyFont="1" applyAlignment="1">
      <alignment horizontal="right" vertical="center"/>
    </xf>
    <xf numFmtId="3" fontId="19" fillId="0" borderId="26" xfId="0" applyNumberFormat="1" applyFont="1" applyBorder="1" applyAlignment="1">
      <alignment vertical="center"/>
    </xf>
    <xf numFmtId="1" fontId="19" fillId="0" borderId="26" xfId="0" applyNumberFormat="1" applyFont="1" applyBorder="1" applyAlignment="1">
      <alignment vertical="center"/>
    </xf>
    <xf numFmtId="4" fontId="19" fillId="0" borderId="26" xfId="0" applyNumberFormat="1" applyFont="1" applyBorder="1" applyAlignment="1">
      <alignment vertical="center"/>
    </xf>
    <xf numFmtId="0" fontId="20" fillId="0" borderId="29" xfId="0" applyFont="1" applyBorder="1" applyAlignment="1">
      <alignment vertical="center" wrapText="1"/>
    </xf>
    <xf numFmtId="0" fontId="34" fillId="0" borderId="29" xfId="0" applyFont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1" fontId="31" fillId="0" borderId="29" xfId="0" applyNumberFormat="1" applyFont="1" applyBorder="1" applyAlignment="1">
      <alignment horizontal="center" vertical="center"/>
    </xf>
    <xf numFmtId="3" fontId="31" fillId="0" borderId="29" xfId="0" applyNumberFormat="1" applyFont="1" applyBorder="1" applyAlignment="1">
      <alignment horizontal="right" vertical="center"/>
    </xf>
    <xf numFmtId="4" fontId="31" fillId="0" borderId="29" xfId="0" applyNumberFormat="1" applyFont="1" applyBorder="1" applyAlignment="1">
      <alignment horizontal="center" vertical="center"/>
    </xf>
    <xf numFmtId="4" fontId="19" fillId="0" borderId="29" xfId="0" applyNumberFormat="1" applyFont="1" applyBorder="1" applyAlignment="1">
      <alignment vertical="center"/>
    </xf>
    <xf numFmtId="0" fontId="19" fillId="0" borderId="31" xfId="0" applyFont="1" applyBorder="1" applyAlignment="1">
      <alignment vertical="center"/>
    </xf>
    <xf numFmtId="0" fontId="19" fillId="0" borderId="30" xfId="0" applyFont="1" applyBorder="1" applyAlignment="1">
      <alignment vertical="center"/>
    </xf>
    <xf numFmtId="1" fontId="19" fillId="0" borderId="30" xfId="0" applyNumberFormat="1" applyFont="1" applyBorder="1" applyAlignment="1">
      <alignment vertical="center"/>
    </xf>
    <xf numFmtId="4" fontId="19" fillId="0" borderId="30" xfId="0" applyNumberFormat="1" applyFont="1" applyBorder="1" applyAlignment="1">
      <alignment horizontal="right" vertical="center"/>
    </xf>
    <xf numFmtId="4" fontId="19" fillId="0" borderId="30" xfId="0" applyNumberFormat="1" applyFont="1" applyBorder="1" applyAlignment="1">
      <alignment vertical="center"/>
    </xf>
    <xf numFmtId="0" fontId="19" fillId="0" borderId="26" xfId="0" applyFont="1" applyBorder="1" applyAlignment="1">
      <alignment vertical="center"/>
    </xf>
    <xf numFmtId="4" fontId="19" fillId="0" borderId="26" xfId="0" applyNumberFormat="1" applyFont="1" applyBorder="1" applyAlignment="1">
      <alignment horizontal="right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/>
    </xf>
    <xf numFmtId="1" fontId="19" fillId="0" borderId="29" xfId="0" applyNumberFormat="1" applyFont="1" applyBorder="1" applyAlignment="1">
      <alignment vertical="center"/>
    </xf>
    <xf numFmtId="4" fontId="19" fillId="0" borderId="29" xfId="0" applyNumberFormat="1" applyFont="1" applyBorder="1" applyAlignment="1">
      <alignment horizontal="right" vertical="center"/>
    </xf>
    <xf numFmtId="0" fontId="19" fillId="0" borderId="31" xfId="0" applyFont="1" applyBorder="1" applyAlignment="1">
      <alignment horizontal="left" vertical="center"/>
    </xf>
    <xf numFmtId="165" fontId="31" fillId="0" borderId="31" xfId="0" applyNumberFormat="1" applyFont="1" applyBorder="1" applyAlignment="1">
      <alignment vertical="center"/>
    </xf>
    <xf numFmtId="165" fontId="31" fillId="0" borderId="31" xfId="0" applyNumberFormat="1" applyFont="1" applyBorder="1" applyAlignment="1">
      <alignment horizontal="right" vertical="center"/>
    </xf>
    <xf numFmtId="166" fontId="19" fillId="0" borderId="31" xfId="0" applyNumberFormat="1" applyFont="1" applyBorder="1" applyAlignment="1">
      <alignment horizontal="right" vertical="center"/>
    </xf>
    <xf numFmtId="4" fontId="19" fillId="0" borderId="31" xfId="0" applyNumberFormat="1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1" fontId="19" fillId="0" borderId="14" xfId="0" applyNumberFormat="1" applyFont="1" applyBorder="1" applyAlignment="1">
      <alignment vertical="center"/>
    </xf>
    <xf numFmtId="4" fontId="19" fillId="0" borderId="14" xfId="0" applyNumberFormat="1" applyFont="1" applyBorder="1" applyAlignment="1">
      <alignment horizontal="right" vertical="center"/>
    </xf>
    <xf numFmtId="4" fontId="19" fillId="0" borderId="14" xfId="0" applyNumberFormat="1" applyFont="1" applyBorder="1" applyAlignment="1">
      <alignment vertical="center"/>
    </xf>
    <xf numFmtId="1" fontId="19" fillId="0" borderId="31" xfId="0" applyNumberFormat="1" applyFont="1" applyBorder="1" applyAlignment="1">
      <alignment vertical="center"/>
    </xf>
    <xf numFmtId="4" fontId="19" fillId="0" borderId="31" xfId="0" applyNumberFormat="1" applyFont="1" applyBorder="1" applyAlignment="1">
      <alignment horizontal="right" vertical="center"/>
    </xf>
    <xf numFmtId="4" fontId="20" fillId="20" borderId="11" xfId="0" applyNumberFormat="1" applyFont="1" applyFill="1" applyBorder="1" applyAlignment="1">
      <alignment vertical="center"/>
    </xf>
    <xf numFmtId="0" fontId="19" fillId="0" borderId="0" xfId="0" applyFont="1" applyAlignment="1">
      <alignment horizontal="right" vertical="center"/>
    </xf>
    <xf numFmtId="0" fontId="34" fillId="0" borderId="11" xfId="0" applyFont="1" applyBorder="1" applyAlignment="1">
      <alignment horizontal="left" vertical="center" wrapText="1"/>
    </xf>
    <xf numFmtId="0" fontId="19" fillId="0" borderId="11" xfId="0" applyFont="1" applyBorder="1" applyAlignment="1">
      <alignment vertical="center"/>
    </xf>
    <xf numFmtId="1" fontId="19" fillId="0" borderId="11" xfId="0" applyNumberFormat="1" applyFont="1" applyBorder="1" applyAlignment="1">
      <alignment vertical="center"/>
    </xf>
    <xf numFmtId="4" fontId="19" fillId="0" borderId="11" xfId="0" applyNumberFormat="1" applyFont="1" applyBorder="1" applyAlignment="1">
      <alignment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32" xfId="0" applyFont="1" applyBorder="1" applyAlignment="1">
      <alignment horizontal="center" vertical="center" wrapText="1"/>
    </xf>
    <xf numFmtId="3" fontId="31" fillId="0" borderId="13" xfId="0" applyNumberFormat="1" applyFont="1" applyBorder="1" applyAlignment="1">
      <alignment vertical="center"/>
    </xf>
    <xf numFmtId="1" fontId="31" fillId="0" borderId="32" xfId="0" applyNumberFormat="1" applyFont="1" applyBorder="1" applyAlignment="1">
      <alignment horizontal="center" vertical="center"/>
    </xf>
    <xf numFmtId="4" fontId="19" fillId="0" borderId="32" xfId="0" applyNumberFormat="1" applyFont="1" applyBorder="1" applyAlignment="1">
      <alignment vertical="center"/>
    </xf>
    <xf numFmtId="4" fontId="19" fillId="0" borderId="13" xfId="0" applyNumberFormat="1" applyFont="1" applyBorder="1" applyAlignment="1">
      <alignment vertical="center"/>
    </xf>
    <xf numFmtId="3" fontId="31" fillId="0" borderId="33" xfId="0" applyNumberFormat="1" applyFont="1" applyBorder="1" applyAlignment="1">
      <alignment vertical="center"/>
    </xf>
    <xf numFmtId="0" fontId="34" fillId="0" borderId="15" xfId="0" applyFont="1" applyBorder="1" applyAlignment="1">
      <alignment horizontal="left" vertical="center" wrapText="1"/>
    </xf>
    <xf numFmtId="0" fontId="34" fillId="0" borderId="34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/>
    </xf>
    <xf numFmtId="1" fontId="31" fillId="0" borderId="34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vertical="center"/>
    </xf>
    <xf numFmtId="4" fontId="19" fillId="0" borderId="34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3" fontId="31" fillId="0" borderId="35" xfId="0" applyNumberFormat="1" applyFont="1" applyBorder="1" applyAlignment="1">
      <alignment vertical="center"/>
    </xf>
    <xf numFmtId="0" fontId="98" fillId="0" borderId="11" xfId="0" applyFont="1" applyBorder="1" applyAlignment="1">
      <alignment horizontal="center" vertical="center" wrapText="1"/>
    </xf>
    <xf numFmtId="3" fontId="98" fillId="0" borderId="11" xfId="0" applyNumberFormat="1" applyFont="1" applyBorder="1" applyAlignment="1">
      <alignment vertical="center"/>
    </xf>
    <xf numFmtId="1" fontId="19" fillId="0" borderId="11" xfId="0" applyNumberFormat="1" applyFont="1" applyBorder="1" applyAlignment="1">
      <alignment horizontal="center" vertical="center"/>
    </xf>
    <xf numFmtId="0" fontId="36" fillId="0" borderId="11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/>
    </xf>
    <xf numFmtId="3" fontId="31" fillId="0" borderId="11" xfId="0" applyNumberFormat="1" applyFont="1" applyBorder="1" applyAlignment="1">
      <alignment horizontal="right" vertical="center"/>
    </xf>
    <xf numFmtId="1" fontId="31" fillId="0" borderId="11" xfId="0" applyNumberFormat="1" applyFont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/>
    </xf>
    <xf numFmtId="0" fontId="99" fillId="0" borderId="11" xfId="0" applyFont="1" applyBorder="1" applyAlignment="1">
      <alignment horizontal="center" vertical="center" wrapText="1"/>
    </xf>
    <xf numFmtId="0" fontId="98" fillId="0" borderId="11" xfId="0" applyFont="1" applyFill="1" applyBorder="1" applyAlignment="1">
      <alignment horizontal="center" vertical="center"/>
    </xf>
    <xf numFmtId="0" fontId="98" fillId="0" borderId="11" xfId="0" applyFont="1" applyBorder="1" applyAlignment="1">
      <alignment horizontal="center" vertical="center"/>
    </xf>
    <xf numFmtId="3" fontId="98" fillId="0" borderId="11" xfId="0" applyNumberFormat="1" applyFont="1" applyBorder="1" applyAlignment="1">
      <alignment horizontal="right" vertical="center"/>
    </xf>
    <xf numFmtId="1" fontId="98" fillId="0" borderId="11" xfId="0" applyNumberFormat="1" applyFont="1" applyBorder="1" applyAlignment="1">
      <alignment horizontal="center" vertical="center"/>
    </xf>
    <xf numFmtId="0" fontId="100" fillId="0" borderId="0" xfId="0" applyFont="1" applyAlignment="1">
      <alignment/>
    </xf>
    <xf numFmtId="0" fontId="36" fillId="0" borderId="30" xfId="0" applyFont="1" applyBorder="1" applyAlignment="1">
      <alignment vertical="center" wrapText="1"/>
    </xf>
    <xf numFmtId="3" fontId="34" fillId="0" borderId="11" xfId="0" applyNumberFormat="1" applyFont="1" applyBorder="1" applyAlignment="1">
      <alignment horizontal="right" vertical="center"/>
    </xf>
    <xf numFmtId="0" fontId="91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3" fontId="19" fillId="0" borderId="11" xfId="0" applyNumberFormat="1" applyFont="1" applyBorder="1" applyAlignment="1">
      <alignment horizontal="right" vertical="center"/>
    </xf>
    <xf numFmtId="0" fontId="36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horizontal="center" vertical="center"/>
    </xf>
    <xf numFmtId="1" fontId="31" fillId="0" borderId="15" xfId="0" applyNumberFormat="1" applyFont="1" applyBorder="1" applyAlignment="1">
      <alignment horizontal="center" vertical="center"/>
    </xf>
    <xf numFmtId="3" fontId="31" fillId="0" borderId="14" xfId="0" applyNumberFormat="1" applyFont="1" applyBorder="1" applyAlignment="1">
      <alignment horizontal="right" vertical="center"/>
    </xf>
    <xf numFmtId="0" fontId="36" fillId="24" borderId="11" xfId="0" applyFont="1" applyFill="1" applyBorder="1" applyAlignment="1">
      <alignment horizontal="left" vertical="center" wrapText="1"/>
    </xf>
    <xf numFmtId="3" fontId="31" fillId="0" borderId="11" xfId="0" applyNumberFormat="1" applyFont="1" applyBorder="1" applyAlignment="1">
      <alignment horizontal="center" vertical="center"/>
    </xf>
    <xf numFmtId="3" fontId="34" fillId="0" borderId="11" xfId="0" applyNumberFormat="1" applyFont="1" applyBorder="1" applyAlignment="1">
      <alignment horizontal="center" vertical="center"/>
    </xf>
    <xf numFmtId="3" fontId="34" fillId="25" borderId="11" xfId="0" applyNumberFormat="1" applyFont="1" applyFill="1" applyBorder="1" applyAlignment="1">
      <alignment vertical="center"/>
    </xf>
    <xf numFmtId="3" fontId="34" fillId="25" borderId="11" xfId="0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81" fillId="0" borderId="0" xfId="0" applyFont="1" applyAlignment="1">
      <alignment horizontal="right" vertical="center"/>
    </xf>
    <xf numFmtId="4" fontId="31" fillId="0" borderId="11" xfId="0" applyNumberFormat="1" applyFont="1" applyBorder="1" applyAlignment="1">
      <alignment horizontal="center" vertical="center"/>
    </xf>
    <xf numFmtId="4" fontId="31" fillId="0" borderId="11" xfId="0" applyNumberFormat="1" applyFont="1" applyBorder="1" applyAlignment="1">
      <alignment vertical="center"/>
    </xf>
    <xf numFmtId="0" fontId="31" fillId="0" borderId="15" xfId="0" applyFont="1" applyBorder="1" applyAlignment="1">
      <alignment vertical="center"/>
    </xf>
    <xf numFmtId="1" fontId="31" fillId="0" borderId="15" xfId="0" applyNumberFormat="1" applyFont="1" applyBorder="1" applyAlignment="1">
      <alignment vertical="center"/>
    </xf>
    <xf numFmtId="4" fontId="31" fillId="0" borderId="15" xfId="0" applyNumberFormat="1" applyFont="1" applyBorder="1" applyAlignment="1">
      <alignment horizontal="right" vertical="center"/>
    </xf>
    <xf numFmtId="4" fontId="31" fillId="0" borderId="15" xfId="0" applyNumberFormat="1" applyFont="1" applyBorder="1" applyAlignment="1">
      <alignment vertical="center"/>
    </xf>
    <xf numFmtId="3" fontId="28" fillId="20" borderId="11" xfId="0" applyNumberFormat="1" applyFont="1" applyFill="1" applyBorder="1" applyAlignment="1">
      <alignment vertical="center"/>
    </xf>
    <xf numFmtId="4" fontId="28" fillId="20" borderId="11" xfId="0" applyNumberFormat="1" applyFont="1" applyFill="1" applyBorder="1" applyAlignment="1">
      <alignment horizontal="center" vertical="center"/>
    </xf>
    <xf numFmtId="3" fontId="28" fillId="20" borderId="11" xfId="0" applyNumberFormat="1" applyFont="1" applyFill="1" applyBorder="1" applyAlignment="1">
      <alignment horizontal="right" vertical="center"/>
    </xf>
    <xf numFmtId="0" fontId="30" fillId="0" borderId="11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/>
    </xf>
    <xf numFmtId="165" fontId="34" fillId="0" borderId="11" xfId="0" applyNumberFormat="1" applyFont="1" applyBorder="1" applyAlignment="1">
      <alignment horizontal="right" vertical="center"/>
    </xf>
    <xf numFmtId="165" fontId="36" fillId="0" borderId="11" xfId="0" applyNumberFormat="1" applyFont="1" applyBorder="1" applyAlignment="1">
      <alignment horizontal="right" vertical="center"/>
    </xf>
    <xf numFmtId="0" fontId="30" fillId="0" borderId="11" xfId="0" applyFont="1" applyBorder="1" applyAlignment="1">
      <alignment vertical="center"/>
    </xf>
    <xf numFmtId="0" fontId="36" fillId="0" borderId="11" xfId="0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0" fontId="30" fillId="0" borderId="13" xfId="0" applyFont="1" applyBorder="1" applyAlignment="1">
      <alignment horizontal="center" vertical="center"/>
    </xf>
    <xf numFmtId="0" fontId="30" fillId="0" borderId="22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165" fontId="31" fillId="0" borderId="18" xfId="0" applyNumberFormat="1" applyFont="1" applyBorder="1" applyAlignment="1">
      <alignment horizontal="right" vertical="center"/>
    </xf>
    <xf numFmtId="0" fontId="30" fillId="0" borderId="15" xfId="0" applyFont="1" applyBorder="1" applyAlignment="1">
      <alignment horizontal="center" vertical="center"/>
    </xf>
    <xf numFmtId="165" fontId="34" fillId="0" borderId="18" xfId="0" applyNumberFormat="1" applyFont="1" applyBorder="1" applyAlignment="1">
      <alignment horizontal="right" vertical="center"/>
    </xf>
    <xf numFmtId="0" fontId="82" fillId="0" borderId="11" xfId="0" applyFont="1" applyBorder="1" applyAlignment="1">
      <alignment/>
    </xf>
    <xf numFmtId="165" fontId="36" fillId="0" borderId="11" xfId="0" applyNumberFormat="1" applyFont="1" applyBorder="1" applyAlignment="1">
      <alignment horizontal="center" vertical="center"/>
    </xf>
    <xf numFmtId="165" fontId="34" fillId="20" borderId="11" xfId="0" applyNumberFormat="1" applyFont="1" applyFill="1" applyBorder="1" applyAlignment="1">
      <alignment horizontal="right" vertical="center"/>
    </xf>
    <xf numFmtId="165" fontId="30" fillId="20" borderId="11" xfId="0" applyNumberFormat="1" applyFont="1" applyFill="1" applyBorder="1" applyAlignment="1">
      <alignment horizontal="right" vertical="center"/>
    </xf>
    <xf numFmtId="0" fontId="82" fillId="0" borderId="0" xfId="0" applyFont="1" applyAlignment="1">
      <alignment horizontal="center"/>
    </xf>
    <xf numFmtId="167" fontId="0" fillId="0" borderId="0" xfId="0" applyNumberFormat="1" applyAlignment="1">
      <alignment horizontal="right" vertical="center"/>
    </xf>
    <xf numFmtId="49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9" fontId="37" fillId="0" borderId="0" xfId="0" applyNumberFormat="1" applyFont="1" applyAlignment="1">
      <alignment horizontal="center"/>
    </xf>
    <xf numFmtId="0" fontId="37" fillId="0" borderId="0" xfId="0" applyFont="1" applyAlignment="1">
      <alignment horizontal="center"/>
    </xf>
    <xf numFmtId="0" fontId="37" fillId="0" borderId="0" xfId="0" applyFont="1" applyAlignment="1">
      <alignment horizontal="left"/>
    </xf>
    <xf numFmtId="0" fontId="38" fillId="0" borderId="0" xfId="0" applyFont="1" applyAlignment="1">
      <alignment horizontal="center"/>
    </xf>
    <xf numFmtId="0" fontId="96" fillId="0" borderId="0" xfId="0" applyFont="1" applyAlignment="1">
      <alignment horizontal="center" vertical="center"/>
    </xf>
    <xf numFmtId="0" fontId="62" fillId="0" borderId="24" xfId="0" applyFont="1" applyBorder="1" applyAlignment="1">
      <alignment horizontal="center"/>
    </xf>
    <xf numFmtId="49" fontId="62" fillId="0" borderId="24" xfId="0" applyNumberFormat="1" applyFont="1" applyBorder="1" applyAlignment="1">
      <alignment horizontal="center"/>
    </xf>
    <xf numFmtId="0" fontId="62" fillId="0" borderId="0" xfId="0" applyFont="1" applyBorder="1" applyAlignment="1">
      <alignment horizontal="center"/>
    </xf>
    <xf numFmtId="0" fontId="21" fillId="0" borderId="0" xfId="0" applyFont="1" applyAlignment="1">
      <alignment horizontal="right"/>
    </xf>
    <xf numFmtId="0" fontId="58" fillId="0" borderId="11" xfId="0" applyFont="1" applyFill="1" applyBorder="1" applyAlignment="1">
      <alignment horizontal="center" vertical="center"/>
    </xf>
    <xf numFmtId="49" fontId="58" fillId="0" borderId="11" xfId="0" applyNumberFormat="1" applyFont="1" applyFill="1" applyBorder="1" applyAlignment="1">
      <alignment horizontal="center" vertical="center"/>
    </xf>
    <xf numFmtId="0" fontId="103" fillId="0" borderId="11" xfId="0" applyFont="1" applyBorder="1" applyAlignment="1">
      <alignment horizontal="left" vertical="center"/>
    </xf>
    <xf numFmtId="0" fontId="61" fillId="0" borderId="11" xfId="0" applyFont="1" applyBorder="1" applyAlignment="1">
      <alignment horizontal="left" vertical="center"/>
    </xf>
    <xf numFmtId="49" fontId="21" fillId="0" borderId="11" xfId="0" applyNumberFormat="1" applyFont="1" applyBorder="1" applyAlignment="1">
      <alignment horizontal="center" vertical="center"/>
    </xf>
    <xf numFmtId="168" fontId="31" fillId="0" borderId="11" xfId="0" applyNumberFormat="1" applyFont="1" applyBorder="1" applyAlignment="1">
      <alignment horizontal="center" vertical="center"/>
    </xf>
    <xf numFmtId="0" fontId="61" fillId="0" borderId="11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103" fillId="0" borderId="14" xfId="0" applyFont="1" applyBorder="1" applyAlignment="1">
      <alignment horizontal="left" vertical="center"/>
    </xf>
    <xf numFmtId="0" fontId="61" fillId="0" borderId="13" xfId="0" applyFont="1" applyBorder="1" applyAlignment="1">
      <alignment vertical="center"/>
    </xf>
    <xf numFmtId="168" fontId="34" fillId="0" borderId="13" xfId="0" applyNumberFormat="1" applyFont="1" applyBorder="1" applyAlignment="1">
      <alignment horizontal="right" vertical="center"/>
    </xf>
    <xf numFmtId="3" fontId="34" fillId="0" borderId="13" xfId="0" applyNumberFormat="1" applyFont="1" applyBorder="1" applyAlignment="1">
      <alignment horizontal="right" vertical="center"/>
    </xf>
    <xf numFmtId="4" fontId="34" fillId="0" borderId="13" xfId="0" applyNumberFormat="1" applyFont="1" applyBorder="1" applyAlignment="1">
      <alignment horizontal="right" vertical="center"/>
    </xf>
    <xf numFmtId="4" fontId="34" fillId="0" borderId="13" xfId="0" applyNumberFormat="1" applyFont="1" applyBorder="1" applyAlignment="1">
      <alignment horizontal="center" vertical="center"/>
    </xf>
    <xf numFmtId="0" fontId="61" fillId="0" borderId="14" xfId="0" applyFont="1" applyBorder="1" applyAlignment="1">
      <alignment vertical="center"/>
    </xf>
    <xf numFmtId="168" fontId="34" fillId="0" borderId="14" xfId="0" applyNumberFormat="1" applyFont="1" applyBorder="1" applyAlignment="1">
      <alignment horizontal="right" vertical="center"/>
    </xf>
    <xf numFmtId="3" fontId="34" fillId="0" borderId="14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right" vertical="center"/>
    </xf>
    <xf numFmtId="4" fontId="34" fillId="0" borderId="14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center" vertical="top"/>
    </xf>
    <xf numFmtId="0" fontId="103" fillId="0" borderId="14" xfId="0" applyFont="1" applyBorder="1" applyAlignment="1">
      <alignment vertical="center" wrapText="1"/>
    </xf>
    <xf numFmtId="3" fontId="34" fillId="0" borderId="14" xfId="0" applyNumberFormat="1" applyFont="1" applyBorder="1" applyAlignment="1">
      <alignment horizontal="center" vertical="center"/>
    </xf>
    <xf numFmtId="3" fontId="30" fillId="0" borderId="14" xfId="0" applyNumberFormat="1" applyFont="1" applyBorder="1" applyAlignment="1">
      <alignment horizontal="right" vertical="center"/>
    </xf>
    <xf numFmtId="0" fontId="104" fillId="0" borderId="14" xfId="0" applyFont="1" applyBorder="1" applyAlignment="1">
      <alignment vertical="center" wrapText="1"/>
    </xf>
    <xf numFmtId="168" fontId="31" fillId="0" borderId="14" xfId="0" applyNumberFormat="1" applyFont="1" applyBorder="1" applyAlignment="1">
      <alignment horizontal="right" vertical="center"/>
    </xf>
    <xf numFmtId="0" fontId="103" fillId="0" borderId="14" xfId="0" applyFont="1" applyBorder="1" applyAlignment="1">
      <alignment horizontal="center" vertical="center"/>
    </xf>
    <xf numFmtId="0" fontId="103" fillId="0" borderId="14" xfId="0" applyFont="1" applyBorder="1" applyAlignment="1">
      <alignment vertical="center"/>
    </xf>
    <xf numFmtId="0" fontId="22" fillId="0" borderId="14" xfId="0" applyFont="1" applyBorder="1" applyAlignment="1">
      <alignment horizontal="center"/>
    </xf>
    <xf numFmtId="0" fontId="104" fillId="0" borderId="14" xfId="0" applyFont="1" applyBorder="1" applyAlignment="1">
      <alignment/>
    </xf>
    <xf numFmtId="4" fontId="31" fillId="0" borderId="14" xfId="0" applyNumberFormat="1" applyFont="1" applyBorder="1" applyAlignment="1">
      <alignment horizontal="right" vertical="center"/>
    </xf>
    <xf numFmtId="4" fontId="31" fillId="0" borderId="14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/>
    </xf>
    <xf numFmtId="49" fontId="36" fillId="0" borderId="15" xfId="0" applyNumberFormat="1" applyFont="1" applyBorder="1" applyAlignment="1">
      <alignment horizontal="center"/>
    </xf>
    <xf numFmtId="168" fontId="31" fillId="0" borderId="15" xfId="0" applyNumberFormat="1" applyFont="1" applyBorder="1" applyAlignment="1">
      <alignment horizontal="center" vertical="center"/>
    </xf>
    <xf numFmtId="3" fontId="31" fillId="0" borderId="15" xfId="0" applyNumberFormat="1" applyFont="1" applyBorder="1" applyAlignment="1">
      <alignment horizontal="right" vertical="center"/>
    </xf>
    <xf numFmtId="49" fontId="36" fillId="0" borderId="14" xfId="0" applyNumberFormat="1" applyFont="1" applyBorder="1" applyAlignment="1">
      <alignment horizontal="center"/>
    </xf>
    <xf numFmtId="168" fontId="31" fillId="0" borderId="14" xfId="0" applyNumberFormat="1" applyFont="1" applyBorder="1" applyAlignment="1">
      <alignment horizontal="center" vertical="center"/>
    </xf>
    <xf numFmtId="4" fontId="31" fillId="0" borderId="13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168" fontId="31" fillId="0" borderId="15" xfId="0" applyNumberFormat="1" applyFont="1" applyBorder="1" applyAlignment="1">
      <alignment horizontal="right" vertical="center"/>
    </xf>
    <xf numFmtId="4" fontId="31" fillId="0" borderId="15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/>
    </xf>
    <xf numFmtId="0" fontId="104" fillId="0" borderId="13" xfId="0" applyFont="1" applyBorder="1" applyAlignment="1">
      <alignment/>
    </xf>
    <xf numFmtId="4" fontId="31" fillId="0" borderId="13" xfId="0" applyNumberFormat="1" applyFont="1" applyBorder="1" applyAlignment="1">
      <alignment horizontal="right" vertical="center"/>
    </xf>
    <xf numFmtId="3" fontId="31" fillId="0" borderId="13" xfId="0" applyNumberFormat="1" applyFont="1" applyBorder="1" applyAlignment="1">
      <alignment horizontal="right" vertical="center"/>
    </xf>
    <xf numFmtId="0" fontId="105" fillId="0" borderId="14" xfId="0" applyFont="1" applyBorder="1" applyAlignment="1">
      <alignment vertical="center"/>
    </xf>
    <xf numFmtId="0" fontId="105" fillId="0" borderId="20" xfId="0" applyFont="1" applyBorder="1" applyAlignment="1">
      <alignment vertical="center"/>
    </xf>
    <xf numFmtId="0" fontId="104" fillId="0" borderId="16" xfId="0" applyFont="1" applyBorder="1" applyAlignment="1">
      <alignment horizontal="left"/>
    </xf>
    <xf numFmtId="49" fontId="106" fillId="0" borderId="13" xfId="0" applyNumberFormat="1" applyFont="1" applyBorder="1" applyAlignment="1">
      <alignment horizontal="center"/>
    </xf>
    <xf numFmtId="168" fontId="106" fillId="0" borderId="13" xfId="0" applyNumberFormat="1" applyFont="1" applyBorder="1" applyAlignment="1">
      <alignment horizontal="right" vertical="center"/>
    </xf>
    <xf numFmtId="3" fontId="106" fillId="0" borderId="13" xfId="0" applyNumberFormat="1" applyFont="1" applyBorder="1" applyAlignment="1">
      <alignment horizontal="right" vertical="center"/>
    </xf>
    <xf numFmtId="3" fontId="31" fillId="0" borderId="22" xfId="0" applyNumberFormat="1" applyFont="1" applyBorder="1" applyAlignment="1">
      <alignment horizontal="right" vertical="center"/>
    </xf>
    <xf numFmtId="4" fontId="31" fillId="0" borderId="22" xfId="0" applyNumberFormat="1" applyFont="1" applyBorder="1" applyAlignment="1">
      <alignment horizontal="right" vertical="center"/>
    </xf>
    <xf numFmtId="0" fontId="104" fillId="0" borderId="20" xfId="0" applyFont="1" applyBorder="1" applyAlignment="1">
      <alignment horizontal="left"/>
    </xf>
    <xf numFmtId="169" fontId="31" fillId="0" borderId="14" xfId="0" applyNumberFormat="1" applyFont="1" applyBorder="1" applyAlignment="1">
      <alignment horizontal="right" vertical="center"/>
    </xf>
    <xf numFmtId="3" fontId="31" fillId="0" borderId="17" xfId="0" applyNumberFormat="1" applyFont="1" applyBorder="1" applyAlignment="1">
      <alignment horizontal="right" vertical="center"/>
    </xf>
    <xf numFmtId="4" fontId="31" fillId="0" borderId="17" xfId="0" applyNumberFormat="1" applyFont="1" applyBorder="1" applyAlignment="1">
      <alignment horizontal="right" vertical="center"/>
    </xf>
    <xf numFmtId="0" fontId="22" fillId="0" borderId="14" xfId="0" applyFont="1" applyBorder="1" applyAlignment="1">
      <alignment vertical="top"/>
    </xf>
    <xf numFmtId="0" fontId="104" fillId="0" borderId="21" xfId="0" applyFont="1" applyBorder="1" applyAlignment="1">
      <alignment horizontal="left" vertical="top"/>
    </xf>
    <xf numFmtId="49" fontId="106" fillId="0" borderId="15" xfId="0" applyNumberFormat="1" applyFont="1" applyBorder="1" applyAlignment="1">
      <alignment horizontal="center" vertical="top"/>
    </xf>
    <xf numFmtId="3" fontId="31" fillId="0" borderId="19" xfId="0" applyNumberFormat="1" applyFont="1" applyBorder="1" applyAlignment="1">
      <alignment horizontal="right" vertical="center"/>
    </xf>
    <xf numFmtId="4" fontId="31" fillId="0" borderId="19" xfId="0" applyNumberFormat="1" applyFont="1" applyBorder="1" applyAlignment="1">
      <alignment horizontal="right" vertical="center"/>
    </xf>
    <xf numFmtId="0" fontId="103" fillId="0" borderId="13" xfId="0" applyFont="1" applyBorder="1" applyAlignment="1">
      <alignment horizontal="left" vertical="top"/>
    </xf>
    <xf numFmtId="49" fontId="34" fillId="0" borderId="13" xfId="0" applyNumberFormat="1" applyFont="1" applyBorder="1" applyAlignment="1">
      <alignment horizontal="center" vertical="top"/>
    </xf>
    <xf numFmtId="168" fontId="30" fillId="0" borderId="33" xfId="0" applyNumberFormat="1" applyFont="1" applyBorder="1" applyAlignment="1">
      <alignment horizontal="right" vertical="center"/>
    </xf>
    <xf numFmtId="3" fontId="31" fillId="0" borderId="32" xfId="0" applyNumberFormat="1" applyFont="1" applyBorder="1" applyAlignment="1">
      <alignment horizontal="right" vertical="center"/>
    </xf>
    <xf numFmtId="3" fontId="31" fillId="0" borderId="13" xfId="0" applyNumberFormat="1" applyFont="1" applyBorder="1" applyAlignment="1">
      <alignment horizontal="center" vertical="center"/>
    </xf>
    <xf numFmtId="0" fontId="103" fillId="0" borderId="14" xfId="0" applyFont="1" applyBorder="1" applyAlignment="1">
      <alignment horizontal="left" vertical="top"/>
    </xf>
    <xf numFmtId="49" fontId="106" fillId="0" borderId="14" xfId="0" applyNumberFormat="1" applyFont="1" applyBorder="1" applyAlignment="1">
      <alignment horizontal="center" vertical="top"/>
    </xf>
    <xf numFmtId="168" fontId="31" fillId="0" borderId="36" xfId="0" applyNumberFormat="1" applyFont="1" applyBorder="1" applyAlignment="1">
      <alignment horizontal="right" vertical="center"/>
    </xf>
    <xf numFmtId="3" fontId="31" fillId="0" borderId="37" xfId="0" applyNumberFormat="1" applyFont="1" applyBorder="1" applyAlignment="1">
      <alignment horizontal="right" vertical="center"/>
    </xf>
    <xf numFmtId="3" fontId="31" fillId="0" borderId="14" xfId="0" applyNumberFormat="1" applyFont="1" applyBorder="1" applyAlignment="1">
      <alignment horizontal="center" vertical="center"/>
    </xf>
    <xf numFmtId="0" fontId="104" fillId="0" borderId="15" xfId="0" applyFont="1" applyBorder="1" applyAlignment="1">
      <alignment horizontal="left" vertical="top" wrapText="1"/>
    </xf>
    <xf numFmtId="49" fontId="36" fillId="0" borderId="15" xfId="0" applyNumberFormat="1" applyFont="1" applyBorder="1" applyAlignment="1">
      <alignment horizontal="center" vertical="top"/>
    </xf>
    <xf numFmtId="168" fontId="31" fillId="0" borderId="35" xfId="0" applyNumberFormat="1" applyFont="1" applyBorder="1" applyAlignment="1">
      <alignment horizontal="right" vertical="center"/>
    </xf>
    <xf numFmtId="3" fontId="31" fillId="0" borderId="34" xfId="0" applyNumberFormat="1" applyFont="1" applyBorder="1" applyAlignment="1">
      <alignment horizontal="right" vertical="center"/>
    </xf>
    <xf numFmtId="3" fontId="31" fillId="0" borderId="15" xfId="0" applyNumberFormat="1" applyFont="1" applyBorder="1" applyAlignment="1">
      <alignment horizontal="center" vertical="center"/>
    </xf>
    <xf numFmtId="0" fontId="103" fillId="0" borderId="20" xfId="0" applyFont="1" applyBorder="1" applyAlignment="1">
      <alignment horizontal="left" vertical="center" wrapText="1"/>
    </xf>
    <xf numFmtId="4" fontId="34" fillId="0" borderId="17" xfId="0" applyNumberFormat="1" applyFont="1" applyBorder="1" applyAlignment="1">
      <alignment horizontal="right" vertical="center"/>
    </xf>
    <xf numFmtId="49" fontId="106" fillId="0" borderId="14" xfId="0" applyNumberFormat="1" applyFont="1" applyBorder="1" applyAlignment="1">
      <alignment horizontal="center"/>
    </xf>
    <xf numFmtId="168" fontId="106" fillId="0" borderId="14" xfId="0" applyNumberFormat="1" applyFont="1" applyBorder="1" applyAlignment="1">
      <alignment horizontal="right" vertical="center"/>
    </xf>
    <xf numFmtId="3" fontId="106" fillId="0" borderId="14" xfId="0" applyNumberFormat="1" applyFont="1" applyBorder="1" applyAlignment="1">
      <alignment horizontal="right" vertical="center"/>
    </xf>
    <xf numFmtId="0" fontId="52" fillId="0" borderId="14" xfId="0" applyFont="1" applyBorder="1" applyAlignment="1">
      <alignment vertical="top"/>
    </xf>
    <xf numFmtId="49" fontId="31" fillId="0" borderId="14" xfId="0" applyNumberFormat="1" applyFont="1" applyBorder="1" applyAlignment="1">
      <alignment horizontal="center" vertical="top"/>
    </xf>
    <xf numFmtId="168" fontId="34" fillId="20" borderId="11" xfId="0" applyNumberFormat="1" applyFont="1" applyFill="1" applyBorder="1" applyAlignment="1">
      <alignment horizontal="right" vertical="center"/>
    </xf>
    <xf numFmtId="3" fontId="34" fillId="20" borderId="11" xfId="0" applyNumberFormat="1" applyFont="1" applyFill="1" applyBorder="1" applyAlignment="1">
      <alignment horizontal="right" vertical="center"/>
    </xf>
    <xf numFmtId="3" fontId="34" fillId="20" borderId="11" xfId="0" applyNumberFormat="1" applyFont="1" applyFill="1" applyBorder="1" applyAlignment="1">
      <alignment horizontal="center" vertical="center"/>
    </xf>
    <xf numFmtId="4" fontId="31" fillId="20" borderId="11" xfId="0" applyNumberFormat="1" applyFont="1" applyFill="1" applyBorder="1" applyAlignment="1">
      <alignment horizontal="center" vertical="center"/>
    </xf>
    <xf numFmtId="0" fontId="58" fillId="0" borderId="0" xfId="0" applyFont="1" applyAlignment="1">
      <alignment vertical="top"/>
    </xf>
    <xf numFmtId="49" fontId="21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1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72" fillId="0" borderId="0" xfId="0" applyFont="1" applyAlignment="1">
      <alignment/>
    </xf>
    <xf numFmtId="0" fontId="72" fillId="0" borderId="22" xfId="0" applyFont="1" applyBorder="1" applyAlignment="1">
      <alignment horizontal="center" vertical="center"/>
    </xf>
    <xf numFmtId="0" fontId="72" fillId="0" borderId="13" xfId="0" applyFont="1" applyBorder="1" applyAlignment="1">
      <alignment horizontal="center" vertical="center"/>
    </xf>
    <xf numFmtId="0" fontId="72" fillId="0" borderId="23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42" fillId="0" borderId="22" xfId="0" applyFont="1" applyBorder="1" applyAlignment="1">
      <alignment horizontal="left" vertical="center"/>
    </xf>
    <xf numFmtId="3" fontId="42" fillId="0" borderId="13" xfId="0" applyNumberFormat="1" applyFont="1" applyBorder="1" applyAlignment="1">
      <alignment horizontal="right" vertical="center"/>
    </xf>
    <xf numFmtId="0" fontId="31" fillId="0" borderId="15" xfId="0" applyFont="1" applyBorder="1" applyAlignment="1">
      <alignment horizontal="center" vertical="center"/>
    </xf>
    <xf numFmtId="0" fontId="31" fillId="0" borderId="19" xfId="0" applyFont="1" applyBorder="1" applyAlignment="1">
      <alignment horizontal="center" vertical="center"/>
    </xf>
    <xf numFmtId="0" fontId="31" fillId="0" borderId="19" xfId="0" applyFont="1" applyBorder="1" applyAlignment="1">
      <alignment horizontal="left" vertical="center"/>
    </xf>
    <xf numFmtId="3" fontId="46" fillId="0" borderId="15" xfId="0" applyNumberFormat="1" applyFont="1" applyBorder="1" applyAlignment="1">
      <alignment horizontal="right" vertical="center"/>
    </xf>
    <xf numFmtId="0" fontId="34" fillId="0" borderId="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42" fillId="0" borderId="13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left" wrapText="1"/>
    </xf>
    <xf numFmtId="3" fontId="46" fillId="0" borderId="14" xfId="0" applyNumberFormat="1" applyFont="1" applyBorder="1" applyAlignment="1">
      <alignment horizontal="right"/>
    </xf>
    <xf numFmtId="0" fontId="31" fillId="0" borderId="14" xfId="0" applyFont="1" applyBorder="1" applyAlignment="1">
      <alignment horizontal="left" vertical="center" wrapText="1"/>
    </xf>
    <xf numFmtId="3" fontId="46" fillId="0" borderId="14" xfId="0" applyNumberFormat="1" applyFont="1" applyBorder="1" applyAlignment="1">
      <alignment horizontal="right" vertical="center"/>
    </xf>
    <xf numFmtId="0" fontId="0" fillId="0" borderId="0" xfId="0" applyAlignment="1">
      <alignment vertical="top"/>
    </xf>
    <xf numFmtId="0" fontId="31" fillId="0" borderId="19" xfId="0" applyFont="1" applyBorder="1" applyAlignment="1">
      <alignment horizontal="center" vertical="top"/>
    </xf>
    <xf numFmtId="0" fontId="31" fillId="0" borderId="15" xfId="0" applyFont="1" applyBorder="1" applyAlignment="1">
      <alignment horizontal="center" vertical="top"/>
    </xf>
    <xf numFmtId="0" fontId="31" fillId="0" borderId="24" xfId="0" applyFont="1" applyBorder="1" applyAlignment="1">
      <alignment horizontal="center" vertical="top"/>
    </xf>
    <xf numFmtId="0" fontId="31" fillId="0" borderId="15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center" vertical="top"/>
    </xf>
    <xf numFmtId="0" fontId="31" fillId="0" borderId="14" xfId="0" applyFont="1" applyBorder="1" applyAlignment="1">
      <alignment horizontal="center" vertical="top"/>
    </xf>
    <xf numFmtId="0" fontId="31" fillId="0" borderId="0" xfId="0" applyFont="1" applyBorder="1" applyAlignment="1">
      <alignment horizontal="center" vertical="top"/>
    </xf>
    <xf numFmtId="0" fontId="34" fillId="0" borderId="17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left" vertical="center" wrapText="1"/>
    </xf>
    <xf numFmtId="3" fontId="42" fillId="0" borderId="14" xfId="0" applyNumberFormat="1" applyFont="1" applyBorder="1" applyAlignment="1">
      <alignment horizontal="right" vertical="center"/>
    </xf>
    <xf numFmtId="3" fontId="46" fillId="0" borderId="15" xfId="0" applyNumberFormat="1" applyFont="1" applyBorder="1" applyAlignment="1">
      <alignment horizontal="right" vertical="top"/>
    </xf>
    <xf numFmtId="3" fontId="42" fillId="2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07" fillId="0" borderId="0" xfId="0" applyFont="1" applyAlignment="1">
      <alignment/>
    </xf>
    <xf numFmtId="0" fontId="32" fillId="0" borderId="0" xfId="0" applyFont="1" applyAlignment="1">
      <alignment horizontal="center" vertical="top" wrapText="1"/>
    </xf>
    <xf numFmtId="0" fontId="72" fillId="0" borderId="10" xfId="0" applyFont="1" applyBorder="1" applyAlignment="1">
      <alignment horizontal="center"/>
    </xf>
    <xf numFmtId="0" fontId="72" fillId="0" borderId="11" xfId="0" applyFont="1" applyBorder="1" applyAlignment="1">
      <alignment horizontal="center"/>
    </xf>
    <xf numFmtId="0" fontId="72" fillId="0" borderId="12" xfId="0" applyFont="1" applyBorder="1" applyAlignment="1">
      <alignment horizontal="center"/>
    </xf>
    <xf numFmtId="0" fontId="31" fillId="0" borderId="22" xfId="0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0" borderId="13" xfId="0" applyFont="1" applyBorder="1" applyAlignment="1">
      <alignment horizontal="left" vertical="center"/>
    </xf>
    <xf numFmtId="164" fontId="31" fillId="0" borderId="13" xfId="0" applyNumberFormat="1" applyFont="1" applyBorder="1" applyAlignment="1">
      <alignment horizontal="right" vertical="center"/>
    </xf>
    <xf numFmtId="0" fontId="31" fillId="0" borderId="0" xfId="0" applyFont="1" applyAlignment="1">
      <alignment horizontal="left" vertical="center" wrapText="1"/>
    </xf>
    <xf numFmtId="0" fontId="42" fillId="20" borderId="18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2" fillId="0" borderId="0" xfId="0" applyFont="1" applyFill="1" applyBorder="1" applyAlignment="1">
      <alignment horizontal="center" vertical="center"/>
    </xf>
    <xf numFmtId="3" fontId="42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34" fillId="0" borderId="13" xfId="0" applyFont="1" applyBorder="1" applyAlignment="1">
      <alignment horizontal="left" vertical="center"/>
    </xf>
    <xf numFmtId="0" fontId="34" fillId="0" borderId="10" xfId="0" applyFont="1" applyBorder="1" applyAlignment="1">
      <alignment horizontal="center" vertical="center"/>
    </xf>
    <xf numFmtId="0" fontId="34" fillId="0" borderId="11" xfId="0" applyFont="1" applyBorder="1" applyAlignment="1">
      <alignment horizontal="left" vertical="center"/>
    </xf>
    <xf numFmtId="3" fontId="42" fillId="0" borderId="18" xfId="0" applyNumberFormat="1" applyFont="1" applyBorder="1" applyAlignment="1">
      <alignment horizontal="right" vertical="center"/>
    </xf>
    <xf numFmtId="3" fontId="46" fillId="0" borderId="20" xfId="0" applyNumberFormat="1" applyFont="1" applyBorder="1" applyAlignment="1">
      <alignment horizontal="right" vertical="center"/>
    </xf>
    <xf numFmtId="0" fontId="34" fillId="0" borderId="11" xfId="0" applyFont="1" applyBorder="1" applyAlignment="1">
      <alignment vertical="center"/>
    </xf>
    <xf numFmtId="3" fontId="42" fillId="0" borderId="11" xfId="0" applyNumberFormat="1" applyFont="1" applyBorder="1" applyAlignment="1">
      <alignment horizontal="right" vertical="center"/>
    </xf>
    <xf numFmtId="0" fontId="106" fillId="0" borderId="14" xfId="0" applyFont="1" applyBorder="1" applyAlignment="1">
      <alignment vertical="center"/>
    </xf>
    <xf numFmtId="3" fontId="108" fillId="0" borderId="14" xfId="0" applyNumberFormat="1" applyFont="1" applyBorder="1" applyAlignment="1">
      <alignment horizontal="right" vertical="center"/>
    </xf>
    <xf numFmtId="0" fontId="31" fillId="0" borderId="17" xfId="0" applyFont="1" applyBorder="1" applyAlignment="1">
      <alignment horizontal="center"/>
    </xf>
    <xf numFmtId="49" fontId="31" fillId="0" borderId="1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49" fontId="31" fillId="0" borderId="14" xfId="0" applyNumberFormat="1" applyFont="1" applyBorder="1" applyAlignment="1">
      <alignment vertical="center" wrapText="1"/>
    </xf>
    <xf numFmtId="0" fontId="106" fillId="0" borderId="15" xfId="0" applyFont="1" applyBorder="1" applyAlignment="1">
      <alignment vertical="center"/>
    </xf>
    <xf numFmtId="3" fontId="108" fillId="0" borderId="15" xfId="0" applyNumberFormat="1" applyFont="1" applyBorder="1" applyAlignment="1">
      <alignment horizontal="right" vertical="center"/>
    </xf>
    <xf numFmtId="0" fontId="43" fillId="0" borderId="0" xfId="0" applyFont="1" applyAlignment="1">
      <alignment horizontal="center" wrapText="1"/>
    </xf>
    <xf numFmtId="0" fontId="31" fillId="0" borderId="14" xfId="0" applyFont="1" applyBorder="1" applyAlignment="1">
      <alignment horizontal="left" vertical="center"/>
    </xf>
    <xf numFmtId="0" fontId="31" fillId="0" borderId="14" xfId="0" applyFont="1" applyBorder="1" applyAlignment="1">
      <alignment vertical="center"/>
    </xf>
    <xf numFmtId="49" fontId="31" fillId="0" borderId="15" xfId="0" applyNumberFormat="1" applyFont="1" applyBorder="1" applyAlignment="1">
      <alignment vertical="center" wrapText="1"/>
    </xf>
    <xf numFmtId="0" fontId="29" fillId="0" borderId="17" xfId="0" applyFont="1" applyBorder="1" applyAlignment="1">
      <alignment horizontal="left" vertical="center"/>
    </xf>
    <xf numFmtId="164" fontId="46" fillId="0" borderId="38" xfId="0" applyNumberFormat="1" applyFont="1" applyBorder="1" applyAlignment="1">
      <alignment/>
    </xf>
    <xf numFmtId="0" fontId="72" fillId="0" borderId="39" xfId="0" applyFont="1" applyBorder="1" applyAlignment="1">
      <alignment horizontal="left" vertical="center" wrapText="1"/>
    </xf>
    <xf numFmtId="4" fontId="72" fillId="0" borderId="40" xfId="0" applyNumberFormat="1" applyFont="1" applyBorder="1" applyAlignment="1">
      <alignment horizontal="right" vertical="center"/>
    </xf>
    <xf numFmtId="4" fontId="72" fillId="0" borderId="41" xfId="0" applyNumberFormat="1" applyFont="1" applyBorder="1" applyAlignment="1">
      <alignment horizontal="right" vertical="center"/>
    </xf>
    <xf numFmtId="4" fontId="72" fillId="0" borderId="42" xfId="0" applyNumberFormat="1" applyFont="1" applyBorder="1" applyAlignment="1">
      <alignment horizontal="right" vertical="center"/>
    </xf>
    <xf numFmtId="4" fontId="72" fillId="0" borderId="43" xfId="0" applyNumberFormat="1" applyFont="1" applyBorder="1" applyAlignment="1">
      <alignment horizontal="right" vertical="center"/>
    </xf>
    <xf numFmtId="0" fontId="83" fillId="0" borderId="11" xfId="0" applyFont="1" applyBorder="1" applyAlignment="1">
      <alignment horizontal="center" vertical="center"/>
    </xf>
    <xf numFmtId="4" fontId="83" fillId="0" borderId="13" xfId="0" applyNumberFormat="1" applyFont="1" applyBorder="1" applyAlignment="1">
      <alignment vertical="center"/>
    </xf>
    <xf numFmtId="4" fontId="83" fillId="0" borderId="11" xfId="0" applyNumberFormat="1" applyFont="1" applyBorder="1" applyAlignment="1">
      <alignment horizontal="right" vertical="center"/>
    </xf>
    <xf numFmtId="4" fontId="73" fillId="0" borderId="19" xfId="0" applyNumberFormat="1" applyFont="1" applyBorder="1" applyAlignment="1">
      <alignment horizontal="right" vertical="center"/>
    </xf>
    <xf numFmtId="4" fontId="73" fillId="0" borderId="21" xfId="0" applyNumberFormat="1" applyFont="1" applyBorder="1" applyAlignment="1">
      <alignment horizontal="right" vertical="center"/>
    </xf>
    <xf numFmtId="0" fontId="33" fillId="0" borderId="0" xfId="0" applyFont="1" applyAlignment="1">
      <alignment vertical="center"/>
    </xf>
    <xf numFmtId="0" fontId="0" fillId="0" borderId="13" xfId="0" applyBorder="1" applyAlignment="1">
      <alignment horizontal="left" vertical="center" wrapText="1"/>
    </xf>
    <xf numFmtId="4" fontId="82" fillId="0" borderId="44" xfId="0" applyNumberFormat="1" applyFont="1" applyBorder="1" applyAlignment="1">
      <alignment horizontal="center" vertical="center"/>
    </xf>
    <xf numFmtId="4" fontId="82" fillId="0" borderId="45" xfId="0" applyNumberFormat="1" applyFont="1" applyBorder="1" applyAlignment="1">
      <alignment horizontal="center" vertical="center"/>
    </xf>
    <xf numFmtId="4" fontId="82" fillId="0" borderId="46" xfId="0" applyNumberFormat="1" applyFont="1" applyBorder="1" applyAlignment="1">
      <alignment horizontal="center" vertical="center"/>
    </xf>
    <xf numFmtId="4" fontId="82" fillId="0" borderId="47" xfId="0" applyNumberFormat="1" applyFont="1" applyBorder="1" applyAlignment="1">
      <alignment horizontal="center" vertical="center" wrapText="1"/>
    </xf>
    <xf numFmtId="4" fontId="82" fillId="0" borderId="48" xfId="0" applyNumberFormat="1" applyFont="1" applyBorder="1" applyAlignment="1">
      <alignment horizontal="center" vertical="center" wrapText="1"/>
    </xf>
    <xf numFmtId="4" fontId="82" fillId="0" borderId="49" xfId="0" applyNumberFormat="1" applyFont="1" applyBorder="1" applyAlignment="1">
      <alignment horizontal="center" vertical="center" wrapText="1"/>
    </xf>
    <xf numFmtId="49" fontId="82" fillId="0" borderId="11" xfId="0" applyNumberFormat="1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/>
    </xf>
    <xf numFmtId="0" fontId="82" fillId="0" borderId="14" xfId="0" applyFont="1" applyBorder="1" applyAlignment="1">
      <alignment horizontal="center" vertical="center"/>
    </xf>
    <xf numFmtId="0" fontId="82" fillId="0" borderId="15" xfId="0" applyFont="1" applyBorder="1" applyAlignment="1">
      <alignment horizontal="center" vertical="center"/>
    </xf>
    <xf numFmtId="0" fontId="72" fillId="0" borderId="14" xfId="0" applyFont="1" applyBorder="1" applyAlignment="1">
      <alignment horizontal="center" vertical="center" wrapText="1"/>
    </xf>
    <xf numFmtId="0" fontId="72" fillId="0" borderId="15" xfId="0" applyFont="1" applyBorder="1" applyAlignment="1">
      <alignment horizontal="center" vertical="center" wrapText="1"/>
    </xf>
    <xf numFmtId="4" fontId="82" fillId="0" borderId="13" xfId="0" applyNumberFormat="1" applyFont="1" applyBorder="1" applyAlignment="1">
      <alignment horizontal="right" vertical="center"/>
    </xf>
    <xf numFmtId="4" fontId="82" fillId="0" borderId="14" xfId="0" applyNumberFormat="1" applyFont="1" applyBorder="1" applyAlignment="1">
      <alignment horizontal="right" vertical="center"/>
    </xf>
    <xf numFmtId="4" fontId="82" fillId="0" borderId="15" xfId="0" applyNumberFormat="1" applyFont="1" applyBorder="1" applyAlignment="1">
      <alignment horizontal="right" vertical="center"/>
    </xf>
    <xf numFmtId="4" fontId="77" fillId="0" borderId="24" xfId="0" applyNumberFormat="1" applyFont="1" applyBorder="1" applyAlignment="1">
      <alignment vertical="center"/>
    </xf>
    <xf numFmtId="0" fontId="75" fillId="0" borderId="11" xfId="0" applyFont="1" applyBorder="1" applyAlignment="1">
      <alignment horizontal="center" vertical="center"/>
    </xf>
    <xf numFmtId="0" fontId="74" fillId="20" borderId="11" xfId="0" applyFont="1" applyFill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73" fillId="20" borderId="11" xfId="0" applyFont="1" applyFill="1" applyBorder="1" applyAlignment="1">
      <alignment horizontal="center" vertical="center"/>
    </xf>
    <xf numFmtId="0" fontId="74" fillId="20" borderId="18" xfId="0" applyFont="1" applyFill="1" applyBorder="1" applyAlignment="1">
      <alignment horizontal="center" vertical="center" wrapText="1"/>
    </xf>
    <xf numFmtId="0" fontId="72" fillId="0" borderId="1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49" fontId="36" fillId="0" borderId="19" xfId="0" applyNumberFormat="1" applyFont="1" applyBorder="1" applyAlignment="1">
      <alignment horizontal="center" vertical="center"/>
    </xf>
    <xf numFmtId="0" fontId="28" fillId="20" borderId="15" xfId="0" applyFont="1" applyFill="1" applyBorder="1" applyAlignment="1">
      <alignment horizontal="center" vertical="center"/>
    </xf>
    <xf numFmtId="0" fontId="47" fillId="0" borderId="0" xfId="0" applyFont="1" applyAlignment="1">
      <alignment/>
    </xf>
    <xf numFmtId="0" fontId="56" fillId="20" borderId="11" xfId="0" applyFont="1" applyFill="1" applyBorder="1" applyAlignment="1">
      <alignment horizontal="center" vertical="top"/>
    </xf>
    <xf numFmtId="0" fontId="55" fillId="20" borderId="11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/>
    </xf>
    <xf numFmtId="49" fontId="53" fillId="20" borderId="11" xfId="0" applyNumberFormat="1" applyFont="1" applyFill="1" applyBorder="1" applyAlignment="1">
      <alignment horizontal="center" vertical="center" wrapText="1"/>
    </xf>
    <xf numFmtId="49" fontId="54" fillId="20" borderId="11" xfId="0" applyNumberFormat="1" applyFont="1" applyFill="1" applyBorder="1" applyAlignment="1">
      <alignment horizontal="center" vertical="center" wrapText="1"/>
    </xf>
    <xf numFmtId="0" fontId="55" fillId="20" borderId="11" xfId="0" applyFont="1" applyFill="1" applyBorder="1" applyAlignment="1">
      <alignment horizontal="center" vertical="top"/>
    </xf>
    <xf numFmtId="0" fontId="55" fillId="20" borderId="11" xfId="0" applyFont="1" applyFill="1" applyBorder="1" applyAlignment="1">
      <alignment horizontal="center" vertical="center"/>
    </xf>
    <xf numFmtId="0" fontId="64" fillId="20" borderId="11" xfId="0" applyFont="1" applyFill="1" applyBorder="1" applyAlignment="1">
      <alignment horizontal="center" vertical="top"/>
    </xf>
    <xf numFmtId="0" fontId="62" fillId="0" borderId="0" xfId="0" applyFont="1" applyBorder="1" applyAlignment="1">
      <alignment horizontal="center" wrapText="1"/>
    </xf>
    <xf numFmtId="0" fontId="53" fillId="20" borderId="10" xfId="0" applyFont="1" applyFill="1" applyBorder="1" applyAlignment="1">
      <alignment vertical="center" wrapText="1"/>
    </xf>
    <xf numFmtId="0" fontId="55" fillId="20" borderId="18" xfId="0" applyFont="1" applyFill="1" applyBorder="1" applyAlignment="1">
      <alignment horizontal="center" vertical="top"/>
    </xf>
    <xf numFmtId="0" fontId="55" fillId="20" borderId="12" xfId="0" applyFont="1" applyFill="1" applyBorder="1" applyAlignment="1">
      <alignment horizontal="center" vertical="center"/>
    </xf>
    <xf numFmtId="0" fontId="66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49" fontId="53" fillId="20" borderId="11" xfId="0" applyNumberFormat="1" applyFont="1" applyFill="1" applyBorder="1" applyAlignment="1">
      <alignment vertical="center" wrapText="1"/>
    </xf>
    <xf numFmtId="4" fontId="77" fillId="0" borderId="11" xfId="0" applyNumberFormat="1" applyFont="1" applyBorder="1" applyAlignment="1">
      <alignment horizontal="right" vertical="center"/>
    </xf>
    <xf numFmtId="0" fontId="60" fillId="0" borderId="11" xfId="0" applyFont="1" applyBorder="1" applyAlignment="1">
      <alignment horizontal="center" vertical="center" wrapText="1"/>
    </xf>
    <xf numFmtId="0" fontId="30" fillId="20" borderId="11" xfId="0" applyFont="1" applyFill="1" applyBorder="1" applyAlignment="1">
      <alignment horizontal="center" vertical="center"/>
    </xf>
    <xf numFmtId="0" fontId="30" fillId="0" borderId="11" xfId="0" applyFont="1" applyBorder="1" applyAlignment="1">
      <alignment horizontal="center" vertical="center"/>
    </xf>
    <xf numFmtId="4" fontId="79" fillId="0" borderId="10" xfId="0" applyNumberFormat="1" applyFont="1" applyBorder="1" applyAlignment="1">
      <alignment horizontal="right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76" fillId="0" borderId="11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72" fillId="0" borderId="11" xfId="0" applyFont="1" applyBorder="1" applyAlignment="1">
      <alignment horizontal="center" vertical="center" wrapText="1"/>
    </xf>
    <xf numFmtId="49" fontId="83" fillId="20" borderId="11" xfId="0" applyNumberFormat="1" applyFont="1" applyFill="1" applyBorder="1" applyAlignment="1">
      <alignment horizontal="center" vertical="center"/>
    </xf>
    <xf numFmtId="49" fontId="83" fillId="0" borderId="11" xfId="0" applyNumberFormat="1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4" fontId="82" fillId="0" borderId="11" xfId="0" applyNumberFormat="1" applyFont="1" applyBorder="1" applyAlignment="1">
      <alignment horizontal="right" vertical="center"/>
    </xf>
    <xf numFmtId="0" fontId="83" fillId="0" borderId="11" xfId="0" applyFont="1" applyBorder="1" applyAlignment="1">
      <alignment horizontal="center" vertical="center"/>
    </xf>
    <xf numFmtId="4" fontId="82" fillId="0" borderId="11" xfId="0" applyNumberFormat="1" applyFont="1" applyBorder="1" applyAlignment="1">
      <alignment horizontal="right" vertical="center" wrapText="1"/>
    </xf>
    <xf numFmtId="0" fontId="0" fillId="0" borderId="11" xfId="0" applyFont="1" applyBorder="1" applyAlignment="1">
      <alignment vertical="center" wrapText="1"/>
    </xf>
    <xf numFmtId="0" fontId="81" fillId="0" borderId="11" xfId="0" applyFont="1" applyBorder="1" applyAlignment="1">
      <alignment horizontal="center" vertical="center"/>
    </xf>
    <xf numFmtId="0" fontId="20" fillId="0" borderId="0" xfId="0" applyFont="1" applyBorder="1" applyAlignment="1">
      <alignment vertical="top"/>
    </xf>
    <xf numFmtId="0" fontId="74" fillId="20" borderId="11" xfId="0" applyFont="1" applyFill="1" applyBorder="1" applyAlignment="1">
      <alignment horizontal="center" vertical="center"/>
    </xf>
    <xf numFmtId="0" fontId="74" fillId="20" borderId="13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wrapText="1"/>
    </xf>
    <xf numFmtId="0" fontId="61" fillId="20" borderId="11" xfId="0" applyFont="1" applyFill="1" applyBorder="1" applyAlignment="1">
      <alignment horizontal="center" vertical="center" wrapText="1"/>
    </xf>
    <xf numFmtId="0" fontId="86" fillId="20" borderId="11" xfId="0" applyFont="1" applyFill="1" applyBorder="1" applyAlignment="1">
      <alignment horizontal="center" vertical="center" wrapText="1"/>
    </xf>
    <xf numFmtId="0" fontId="91" fillId="0" borderId="11" xfId="0" applyFont="1" applyBorder="1" applyAlignment="1">
      <alignment horizontal="center" vertical="center"/>
    </xf>
    <xf numFmtId="0" fontId="95" fillId="0" borderId="0" xfId="0" applyFont="1" applyBorder="1" applyAlignment="1">
      <alignment horizontal="left" wrapText="1"/>
    </xf>
    <xf numFmtId="0" fontId="89" fillId="0" borderId="0" xfId="0" applyFont="1" applyBorder="1" applyAlignment="1">
      <alignment horizontal="center" vertical="center"/>
    </xf>
    <xf numFmtId="0" fontId="83" fillId="20" borderId="11" xfId="0" applyFont="1" applyFill="1" applyBorder="1" applyAlignment="1">
      <alignment horizontal="center" vertical="center"/>
    </xf>
    <xf numFmtId="0" fontId="83" fillId="20" borderId="11" xfId="0" applyFont="1" applyFill="1" applyBorder="1" applyAlignment="1">
      <alignment horizontal="center" vertical="center" wrapText="1"/>
    </xf>
    <xf numFmtId="0" fontId="53" fillId="20" borderId="11" xfId="0" applyFont="1" applyFill="1" applyBorder="1" applyAlignment="1">
      <alignment horizontal="center" vertical="center" wrapText="1"/>
    </xf>
    <xf numFmtId="0" fontId="52" fillId="20" borderId="11" xfId="0" applyFont="1" applyFill="1" applyBorder="1" applyAlignment="1">
      <alignment horizontal="center"/>
    </xf>
    <xf numFmtId="0" fontId="54" fillId="20" borderId="11" xfId="0" applyFont="1" applyFill="1" applyBorder="1" applyAlignment="1">
      <alignment horizontal="center" vertical="center" wrapText="1"/>
    </xf>
    <xf numFmtId="0" fontId="34" fillId="20" borderId="19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wrapText="1"/>
    </xf>
    <xf numFmtId="49" fontId="32" fillId="0" borderId="0" xfId="0" applyNumberFormat="1" applyFont="1" applyBorder="1" applyAlignment="1">
      <alignment horizontal="center"/>
    </xf>
    <xf numFmtId="0" fontId="85" fillId="20" borderId="11" xfId="0" applyFont="1" applyFill="1" applyBorder="1" applyAlignment="1">
      <alignment horizontal="center"/>
    </xf>
    <xf numFmtId="0" fontId="20" fillId="20" borderId="11" xfId="0" applyFont="1" applyFill="1" applyBorder="1" applyAlignment="1">
      <alignment horizontal="center" vertical="center" wrapText="1"/>
    </xf>
    <xf numFmtId="0" fontId="20" fillId="0" borderId="28" xfId="0" applyFont="1" applyBorder="1" applyAlignment="1">
      <alignment horizontal="left" vertical="center" wrapText="1"/>
    </xf>
    <xf numFmtId="0" fontId="19" fillId="0" borderId="28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center" vertical="center" wrapText="1"/>
    </xf>
    <xf numFmtId="0" fontId="20" fillId="20" borderId="11" xfId="0" applyFont="1" applyFill="1" applyBorder="1" applyAlignment="1">
      <alignment horizontal="center" vertical="center"/>
    </xf>
    <xf numFmtId="1" fontId="20" fillId="20" borderId="11" xfId="0" applyNumberFormat="1" applyFont="1" applyFill="1" applyBorder="1" applyAlignment="1">
      <alignment horizontal="center" vertical="center" wrapText="1"/>
    </xf>
    <xf numFmtId="0" fontId="34" fillId="0" borderId="11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/>
    </xf>
    <xf numFmtId="0" fontId="34" fillId="25" borderId="11" xfId="0" applyFont="1" applyFill="1" applyBorder="1" applyAlignment="1">
      <alignment horizontal="center" vertical="center"/>
    </xf>
    <xf numFmtId="0" fontId="36" fillId="0" borderId="50" xfId="0" applyFont="1" applyBorder="1" applyAlignment="1">
      <alignment horizontal="left" vertical="center" wrapText="1"/>
    </xf>
    <xf numFmtId="0" fontId="34" fillId="0" borderId="11" xfId="0" applyFont="1" applyBorder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28" fillId="20" borderId="11" xfId="0" applyFont="1" applyFill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101" fillId="20" borderId="11" xfId="0" applyFont="1" applyFill="1" applyBorder="1" applyAlignment="1">
      <alignment horizontal="center" vertical="center" wrapText="1"/>
    </xf>
    <xf numFmtId="0" fontId="103" fillId="20" borderId="11" xfId="0" applyFont="1" applyFill="1" applyBorder="1" applyAlignment="1">
      <alignment horizontal="center" vertical="center"/>
    </xf>
    <xf numFmtId="0" fontId="91" fillId="0" borderId="0" xfId="0" applyFont="1" applyBorder="1" applyAlignment="1">
      <alignment horizontal="center" vertical="center"/>
    </xf>
    <xf numFmtId="0" fontId="55" fillId="20" borderId="12" xfId="0" applyFont="1" applyFill="1" applyBorder="1" applyAlignment="1">
      <alignment horizontal="center" vertical="center" wrapText="1"/>
    </xf>
    <xf numFmtId="0" fontId="102" fillId="20" borderId="12" xfId="0" applyFont="1" applyFill="1" applyBorder="1" applyAlignment="1">
      <alignment horizontal="center" vertical="center" wrapText="1"/>
    </xf>
    <xf numFmtId="0" fontId="103" fillId="20" borderId="11" xfId="0" applyFont="1" applyFill="1" applyBorder="1" applyAlignment="1">
      <alignment horizontal="center"/>
    </xf>
    <xf numFmtId="0" fontId="102" fillId="20" borderId="11" xfId="0" applyFont="1" applyFill="1" applyBorder="1" applyAlignment="1">
      <alignment horizontal="center" vertical="center" wrapText="1"/>
    </xf>
    <xf numFmtId="0" fontId="42" fillId="20" borderId="11" xfId="0" applyFont="1" applyFill="1" applyBorder="1" applyAlignment="1">
      <alignment horizontal="center" vertical="center"/>
    </xf>
    <xf numFmtId="0" fontId="53" fillId="20" borderId="10" xfId="0" applyFont="1" applyFill="1" applyBorder="1" applyAlignment="1">
      <alignment horizontal="center" vertical="center" wrapText="1"/>
    </xf>
    <xf numFmtId="0" fontId="53" fillId="20" borderId="12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Border="1" applyAlignment="1">
      <alignment/>
    </xf>
    <xf numFmtId="0" fontId="48" fillId="0" borderId="0" xfId="0" applyFont="1" applyBorder="1" applyAlignment="1">
      <alignment horizontal="center" vertical="center" wrapText="1"/>
    </xf>
    <xf numFmtId="0" fontId="55" fillId="20" borderId="10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8"/>
  <sheetViews>
    <sheetView workbookViewId="0" topLeftCell="A135">
      <selection activeCell="A1" sqref="A1:IV1"/>
    </sheetView>
  </sheetViews>
  <sheetFormatPr defaultColWidth="9.00390625" defaultRowHeight="12.75"/>
  <cols>
    <col min="1" max="1" width="5.875" style="0" customWidth="1"/>
    <col min="2" max="2" width="7.125" style="0" customWidth="1"/>
    <col min="3" max="3" width="6.00390625" style="0" customWidth="1"/>
    <col min="4" max="4" width="52.00390625" style="0" customWidth="1"/>
    <col min="5" max="5" width="12.75390625" style="0" customWidth="1"/>
    <col min="6" max="6" width="12.25390625" style="0" customWidth="1"/>
  </cols>
  <sheetData>
    <row r="1" spans="1:6" s="6" customFormat="1" ht="14.25" customHeight="1">
      <c r="A1" s="1"/>
      <c r="B1" s="1"/>
      <c r="C1" s="2"/>
      <c r="D1" s="3"/>
      <c r="E1" s="4" t="s">
        <v>608</v>
      </c>
      <c r="F1" s="5"/>
    </row>
    <row r="2" spans="1:6" s="6" customFormat="1" ht="14.25" customHeight="1">
      <c r="A2" s="1"/>
      <c r="B2" s="1"/>
      <c r="C2" s="2"/>
      <c r="D2" s="7"/>
      <c r="E2" s="4" t="s">
        <v>90</v>
      </c>
      <c r="F2" s="5"/>
    </row>
    <row r="3" spans="1:6" s="8" customFormat="1" ht="14.25" customHeight="1">
      <c r="A3" s="1"/>
      <c r="B3" s="1"/>
      <c r="C3" s="2"/>
      <c r="D3" s="7"/>
      <c r="E3" s="4" t="s">
        <v>609</v>
      </c>
      <c r="F3" s="7"/>
    </row>
    <row r="4" spans="1:6" s="11" customFormat="1" ht="13.5" customHeight="1">
      <c r="A4" s="1"/>
      <c r="B4" s="1"/>
      <c r="C4" s="2"/>
      <c r="D4" s="7"/>
      <c r="E4" s="9" t="s">
        <v>623</v>
      </c>
      <c r="F4" s="10"/>
    </row>
    <row r="5" spans="1:5" ht="10.5" customHeight="1">
      <c r="A5" s="12"/>
      <c r="B5" s="12"/>
      <c r="C5" s="12"/>
      <c r="D5" s="13"/>
      <c r="E5" s="14"/>
    </row>
    <row r="6" spans="1:5" ht="18">
      <c r="A6" s="849" t="s">
        <v>610</v>
      </c>
      <c r="B6" s="849"/>
      <c r="C6" s="849"/>
      <c r="D6" s="849"/>
      <c r="E6" s="849"/>
    </row>
    <row r="7" spans="1:6" ht="12" customHeight="1">
      <c r="A7" s="15"/>
      <c r="B7" s="15"/>
      <c r="C7" s="15"/>
      <c r="D7" s="16"/>
      <c r="E7" s="17"/>
      <c r="F7" s="18" t="s">
        <v>611</v>
      </c>
    </row>
    <row r="8" spans="1:6" ht="27.75" customHeight="1">
      <c r="A8" s="19" t="s">
        <v>612</v>
      </c>
      <c r="B8" s="20" t="s">
        <v>613</v>
      </c>
      <c r="C8" s="21" t="s">
        <v>614</v>
      </c>
      <c r="D8" s="22" t="s">
        <v>615</v>
      </c>
      <c r="E8" s="23" t="s">
        <v>616</v>
      </c>
      <c r="F8" s="23" t="s">
        <v>617</v>
      </c>
    </row>
    <row r="9" spans="1:6" ht="13.5" customHeight="1">
      <c r="A9" s="24">
        <v>1</v>
      </c>
      <c r="B9" s="25">
        <v>2</v>
      </c>
      <c r="C9" s="26">
        <v>3</v>
      </c>
      <c r="D9" s="27">
        <v>4</v>
      </c>
      <c r="E9" s="28">
        <v>5</v>
      </c>
      <c r="F9" s="28">
        <v>6</v>
      </c>
    </row>
    <row r="10" spans="1:6" s="33" customFormat="1" ht="40.5" customHeight="1">
      <c r="A10" s="29" t="s">
        <v>618</v>
      </c>
      <c r="B10" s="30"/>
      <c r="C10" s="30"/>
      <c r="D10" s="31" t="s">
        <v>619</v>
      </c>
      <c r="E10" s="32">
        <f>E11</f>
        <v>5000</v>
      </c>
      <c r="F10" s="32">
        <f>F11</f>
        <v>0</v>
      </c>
    </row>
    <row r="11" spans="1:6" s="39" customFormat="1" ht="24" customHeight="1">
      <c r="A11" s="34"/>
      <c r="B11" s="35" t="s">
        <v>620</v>
      </c>
      <c r="C11" s="35"/>
      <c r="D11" s="36" t="s">
        <v>621</v>
      </c>
      <c r="E11" s="37">
        <f>E12</f>
        <v>5000</v>
      </c>
      <c r="F11" s="38"/>
    </row>
    <row r="12" spans="1:6" s="33" customFormat="1" ht="52.5" customHeight="1">
      <c r="A12" s="40"/>
      <c r="B12" s="35"/>
      <c r="C12" s="35" t="s">
        <v>622</v>
      </c>
      <c r="D12" s="36" t="s">
        <v>0</v>
      </c>
      <c r="E12" s="37">
        <v>5000</v>
      </c>
      <c r="F12" s="41"/>
    </row>
    <row r="13" spans="1:6" s="33" customFormat="1" ht="16.5" hidden="1">
      <c r="A13" s="42" t="s">
        <v>1</v>
      </c>
      <c r="B13" s="43"/>
      <c r="C13" s="43"/>
      <c r="D13" s="44" t="s">
        <v>2</v>
      </c>
      <c r="E13" s="32">
        <f>E14</f>
        <v>0</v>
      </c>
      <c r="F13" s="32">
        <f>F14</f>
        <v>0</v>
      </c>
    </row>
    <row r="14" spans="1:6" s="33" customFormat="1" ht="16.5" hidden="1">
      <c r="A14" s="34"/>
      <c r="B14" s="45" t="s">
        <v>3</v>
      </c>
      <c r="C14" s="35"/>
      <c r="D14" s="46" t="s">
        <v>4</v>
      </c>
      <c r="E14" s="37">
        <f>E15</f>
        <v>0</v>
      </c>
      <c r="F14" s="41"/>
    </row>
    <row r="15" spans="1:6" s="33" customFormat="1" ht="12.75" customHeight="1" hidden="1">
      <c r="A15" s="40"/>
      <c r="B15" s="47"/>
      <c r="C15" s="35" t="s">
        <v>622</v>
      </c>
      <c r="D15" s="36" t="s">
        <v>0</v>
      </c>
      <c r="E15" s="37">
        <v>0</v>
      </c>
      <c r="F15" s="41"/>
    </row>
    <row r="16" spans="1:6" s="48" customFormat="1" ht="36" customHeight="1">
      <c r="A16" s="29" t="s">
        <v>5</v>
      </c>
      <c r="B16" s="43"/>
      <c r="C16" s="43"/>
      <c r="D16" s="31" t="s">
        <v>6</v>
      </c>
      <c r="E16" s="32">
        <f>E17</f>
        <v>160500</v>
      </c>
      <c r="F16" s="32">
        <f>F17</f>
        <v>1432890</v>
      </c>
    </row>
    <row r="17" spans="1:6" s="33" customFormat="1" ht="24" customHeight="1">
      <c r="A17" s="34"/>
      <c r="B17" s="45" t="s">
        <v>7</v>
      </c>
      <c r="C17" s="35"/>
      <c r="D17" s="46" t="s">
        <v>8</v>
      </c>
      <c r="E17" s="37">
        <f>SUM(E18:E25)</f>
        <v>160500</v>
      </c>
      <c r="F17" s="37">
        <f>SUM(F18:F25)</f>
        <v>1432890</v>
      </c>
    </row>
    <row r="18" spans="1:6" s="33" customFormat="1" ht="24" customHeight="1">
      <c r="A18" s="34"/>
      <c r="B18" s="49"/>
      <c r="C18" s="35" t="s">
        <v>9</v>
      </c>
      <c r="D18" s="46" t="s">
        <v>10</v>
      </c>
      <c r="E18" s="37">
        <v>114000</v>
      </c>
      <c r="F18" s="41"/>
    </row>
    <row r="19" spans="1:6" s="33" customFormat="1" ht="65.25" customHeight="1">
      <c r="A19" s="34"/>
      <c r="B19" s="49"/>
      <c r="C19" s="35" t="s">
        <v>11</v>
      </c>
      <c r="D19" s="46" t="s">
        <v>12</v>
      </c>
      <c r="E19" s="37">
        <v>1500</v>
      </c>
      <c r="F19" s="41"/>
    </row>
    <row r="20" spans="1:6" s="33" customFormat="1" ht="24" customHeight="1">
      <c r="A20" s="34"/>
      <c r="B20" s="49"/>
      <c r="C20" s="35" t="s">
        <v>13</v>
      </c>
      <c r="D20" s="46" t="s">
        <v>14</v>
      </c>
      <c r="E20" s="37"/>
      <c r="F20" s="41">
        <v>2500</v>
      </c>
    </row>
    <row r="21" spans="1:6" s="33" customFormat="1" ht="24" customHeight="1">
      <c r="A21" s="34"/>
      <c r="B21" s="49"/>
      <c r="C21" s="35" t="s">
        <v>15</v>
      </c>
      <c r="D21" s="46" t="s">
        <v>16</v>
      </c>
      <c r="E21" s="37">
        <v>15000</v>
      </c>
      <c r="F21" s="41"/>
    </row>
    <row r="22" spans="1:6" s="33" customFormat="1" ht="24" customHeight="1">
      <c r="A22" s="34"/>
      <c r="B22" s="49"/>
      <c r="C22" s="35" t="s">
        <v>17</v>
      </c>
      <c r="D22" s="46" t="s">
        <v>18</v>
      </c>
      <c r="E22" s="37">
        <v>30000</v>
      </c>
      <c r="F22" s="41"/>
    </row>
    <row r="23" spans="1:6" s="33" customFormat="1" ht="51" customHeight="1">
      <c r="A23" s="40"/>
      <c r="B23" s="50"/>
      <c r="C23" s="35" t="s">
        <v>19</v>
      </c>
      <c r="D23" s="46" t="s">
        <v>20</v>
      </c>
      <c r="E23" s="37"/>
      <c r="F23" s="41">
        <v>1430390</v>
      </c>
    </row>
    <row r="24" spans="1:6" s="33" customFormat="1" ht="63" hidden="1">
      <c r="A24" s="34"/>
      <c r="B24" s="49"/>
      <c r="C24" s="35" t="s">
        <v>21</v>
      </c>
      <c r="D24" s="46" t="s">
        <v>22</v>
      </c>
      <c r="E24" s="37">
        <v>0</v>
      </c>
      <c r="F24" s="41"/>
    </row>
    <row r="25" spans="1:6" s="33" customFormat="1" ht="63" hidden="1">
      <c r="A25" s="34"/>
      <c r="B25" s="47"/>
      <c r="C25" s="35" t="s">
        <v>23</v>
      </c>
      <c r="D25" s="46" t="s">
        <v>24</v>
      </c>
      <c r="E25" s="37">
        <v>0</v>
      </c>
      <c r="F25" s="41"/>
    </row>
    <row r="26" spans="1:6" s="33" customFormat="1" ht="39.75" customHeight="1">
      <c r="A26" s="29" t="s">
        <v>25</v>
      </c>
      <c r="B26" s="51"/>
      <c r="C26" s="43"/>
      <c r="D26" s="52" t="s">
        <v>26</v>
      </c>
      <c r="E26" s="32">
        <f>E27</f>
        <v>493000</v>
      </c>
      <c r="F26" s="32">
        <f>F27</f>
        <v>150000</v>
      </c>
    </row>
    <row r="27" spans="1:6" s="33" customFormat="1" ht="24" customHeight="1">
      <c r="A27" s="53"/>
      <c r="B27" s="45" t="s">
        <v>27</v>
      </c>
      <c r="C27" s="54"/>
      <c r="D27" s="46" t="s">
        <v>28</v>
      </c>
      <c r="E27" s="37">
        <f>SUM(E28:E34)</f>
        <v>493000</v>
      </c>
      <c r="F27" s="37">
        <f>SUM(F28:F34)</f>
        <v>150000</v>
      </c>
    </row>
    <row r="28" spans="1:6" s="33" customFormat="1" ht="66" customHeight="1">
      <c r="A28" s="53"/>
      <c r="B28" s="49"/>
      <c r="C28" s="54" t="s">
        <v>11</v>
      </c>
      <c r="D28" s="46" t="s">
        <v>12</v>
      </c>
      <c r="E28" s="37">
        <v>280000</v>
      </c>
      <c r="F28" s="41"/>
    </row>
    <row r="29" spans="1:6" s="33" customFormat="1" ht="12.75" customHeight="1" hidden="1">
      <c r="A29" s="53"/>
      <c r="B29" s="49"/>
      <c r="C29" s="54" t="s">
        <v>29</v>
      </c>
      <c r="D29" s="46" t="s">
        <v>30</v>
      </c>
      <c r="E29" s="37">
        <v>0</v>
      </c>
      <c r="F29" s="41"/>
    </row>
    <row r="30" spans="1:6" s="33" customFormat="1" ht="24" customHeight="1">
      <c r="A30" s="53"/>
      <c r="B30" s="49"/>
      <c r="C30" s="54" t="s">
        <v>13</v>
      </c>
      <c r="D30" s="46" t="s">
        <v>14</v>
      </c>
      <c r="E30" s="37"/>
      <c r="F30" s="41">
        <v>150000</v>
      </c>
    </row>
    <row r="31" spans="1:6" s="33" customFormat="1" ht="12.75" customHeight="1" hidden="1">
      <c r="A31" s="53"/>
      <c r="B31" s="49"/>
      <c r="C31" s="54" t="s">
        <v>15</v>
      </c>
      <c r="D31" s="46" t="s">
        <v>16</v>
      </c>
      <c r="E31" s="37"/>
      <c r="F31" s="41"/>
    </row>
    <row r="32" spans="1:6" s="33" customFormat="1" ht="16.5" hidden="1">
      <c r="A32" s="53"/>
      <c r="B32" s="49"/>
      <c r="C32" s="54" t="s">
        <v>17</v>
      </c>
      <c r="D32" s="46" t="s">
        <v>18</v>
      </c>
      <c r="E32" s="37">
        <v>0</v>
      </c>
      <c r="F32" s="41"/>
    </row>
    <row r="33" spans="1:6" s="33" customFormat="1" ht="49.5" customHeight="1">
      <c r="A33" s="850"/>
      <c r="B33" s="49"/>
      <c r="C33" s="54" t="s">
        <v>622</v>
      </c>
      <c r="D33" s="56" t="s">
        <v>0</v>
      </c>
      <c r="E33" s="37">
        <v>90000</v>
      </c>
      <c r="F33" s="41"/>
    </row>
    <row r="34" spans="1:6" s="33" customFormat="1" ht="49.5" customHeight="1">
      <c r="A34" s="850"/>
      <c r="B34" s="47"/>
      <c r="C34" s="54" t="s">
        <v>31</v>
      </c>
      <c r="D34" s="46" t="s">
        <v>32</v>
      </c>
      <c r="E34" s="37">
        <v>123000</v>
      </c>
      <c r="F34" s="41"/>
    </row>
    <row r="35" spans="1:6" s="33" customFormat="1" ht="38.25" customHeight="1">
      <c r="A35" s="57" t="s">
        <v>33</v>
      </c>
      <c r="B35" s="58"/>
      <c r="C35" s="43"/>
      <c r="D35" s="52" t="s">
        <v>34</v>
      </c>
      <c r="E35" s="32">
        <f>E36+E38+E40</f>
        <v>532550</v>
      </c>
      <c r="F35" s="32">
        <f>F36+F38+F40</f>
        <v>0</v>
      </c>
    </row>
    <row r="36" spans="1:6" s="33" customFormat="1" ht="37.5" customHeight="1">
      <c r="A36" s="34"/>
      <c r="B36" s="45" t="s">
        <v>35</v>
      </c>
      <c r="C36" s="35"/>
      <c r="D36" s="46" t="s">
        <v>36</v>
      </c>
      <c r="E36" s="37">
        <f>E37</f>
        <v>220000</v>
      </c>
      <c r="F36" s="41"/>
    </row>
    <row r="37" spans="1:6" s="33" customFormat="1" ht="52.5" customHeight="1">
      <c r="A37" s="34"/>
      <c r="B37" s="47"/>
      <c r="C37" s="35" t="s">
        <v>622</v>
      </c>
      <c r="D37" s="56" t="s">
        <v>0</v>
      </c>
      <c r="E37" s="37">
        <v>220000</v>
      </c>
      <c r="F37" s="41"/>
    </row>
    <row r="38" spans="1:6" s="33" customFormat="1" ht="24" customHeight="1">
      <c r="A38" s="34"/>
      <c r="B38" s="45" t="s">
        <v>37</v>
      </c>
      <c r="C38" s="35"/>
      <c r="D38" s="46" t="s">
        <v>38</v>
      </c>
      <c r="E38" s="37">
        <f>E39</f>
        <v>25000</v>
      </c>
      <c r="F38" s="41"/>
    </row>
    <row r="39" spans="1:6" s="33" customFormat="1" ht="48" customHeight="1">
      <c r="A39" s="34"/>
      <c r="B39" s="47"/>
      <c r="C39" s="35" t="s">
        <v>622</v>
      </c>
      <c r="D39" s="56" t="s">
        <v>0</v>
      </c>
      <c r="E39" s="37">
        <v>25000</v>
      </c>
      <c r="F39" s="41"/>
    </row>
    <row r="40" spans="1:6" s="33" customFormat="1" ht="24" customHeight="1">
      <c r="A40" s="34"/>
      <c r="B40" s="45" t="s">
        <v>39</v>
      </c>
      <c r="C40" s="35"/>
      <c r="D40" s="46" t="s">
        <v>40</v>
      </c>
      <c r="E40" s="37">
        <f>SUM(E41:E43)</f>
        <v>287550</v>
      </c>
      <c r="F40" s="41"/>
    </row>
    <row r="41" spans="1:6" s="33" customFormat="1" ht="24" customHeight="1">
      <c r="A41" s="34"/>
      <c r="B41" s="49"/>
      <c r="C41" s="35" t="s">
        <v>9</v>
      </c>
      <c r="D41" s="46" t="s">
        <v>10</v>
      </c>
      <c r="E41" s="37">
        <v>250</v>
      </c>
      <c r="F41" s="41"/>
    </row>
    <row r="42" spans="1:6" s="33" customFormat="1" ht="24" customHeight="1">
      <c r="A42" s="34"/>
      <c r="B42" s="49"/>
      <c r="C42" s="35" t="s">
        <v>15</v>
      </c>
      <c r="D42" s="46" t="s">
        <v>16</v>
      </c>
      <c r="E42" s="37">
        <v>300</v>
      </c>
      <c r="F42" s="41"/>
    </row>
    <row r="43" spans="1:6" s="33" customFormat="1" ht="49.5" customHeight="1">
      <c r="A43" s="40"/>
      <c r="B43" s="47"/>
      <c r="C43" s="35" t="s">
        <v>622</v>
      </c>
      <c r="D43" s="56" t="s">
        <v>0</v>
      </c>
      <c r="E43" s="37">
        <v>287000</v>
      </c>
      <c r="F43" s="41"/>
    </row>
    <row r="44" spans="1:6" s="33" customFormat="1" ht="36.75" customHeight="1">
      <c r="A44" s="29" t="s">
        <v>41</v>
      </c>
      <c r="B44" s="43"/>
      <c r="C44" s="43"/>
      <c r="D44" s="52" t="s">
        <v>42</v>
      </c>
      <c r="E44" s="32">
        <f>E45+E47+E55</f>
        <v>1999350</v>
      </c>
      <c r="F44" s="32">
        <f>F45+F47+F55</f>
        <v>0</v>
      </c>
    </row>
    <row r="45" spans="1:6" s="33" customFormat="1" ht="24" customHeight="1">
      <c r="A45" s="34"/>
      <c r="B45" s="45" t="s">
        <v>43</v>
      </c>
      <c r="C45" s="35"/>
      <c r="D45" s="46" t="s">
        <v>44</v>
      </c>
      <c r="E45" s="37">
        <f>SUM(E46)</f>
        <v>182600</v>
      </c>
      <c r="F45" s="41"/>
    </row>
    <row r="46" spans="1:6" s="33" customFormat="1" ht="50.25" customHeight="1">
      <c r="A46" s="34"/>
      <c r="B46" s="49"/>
      <c r="C46" s="35" t="s">
        <v>622</v>
      </c>
      <c r="D46" s="56" t="s">
        <v>0</v>
      </c>
      <c r="E46" s="37">
        <v>182600</v>
      </c>
      <c r="F46" s="41"/>
    </row>
    <row r="47" spans="1:6" s="33" customFormat="1" ht="24" customHeight="1">
      <c r="A47" s="53"/>
      <c r="B47" s="45" t="s">
        <v>45</v>
      </c>
      <c r="C47" s="54"/>
      <c r="D47" s="46" t="s">
        <v>46</v>
      </c>
      <c r="E47" s="37">
        <f>SUM(E48:E54)</f>
        <v>1766750</v>
      </c>
      <c r="F47" s="41"/>
    </row>
    <row r="48" spans="1:6" s="33" customFormat="1" ht="24" customHeight="1">
      <c r="A48" s="53"/>
      <c r="B48" s="49"/>
      <c r="C48" s="54" t="s">
        <v>47</v>
      </c>
      <c r="D48" s="46" t="s">
        <v>48</v>
      </c>
      <c r="E48" s="37">
        <v>1469000</v>
      </c>
      <c r="F48" s="41"/>
    </row>
    <row r="49" spans="1:6" s="33" customFormat="1" ht="24" customHeight="1">
      <c r="A49" s="53"/>
      <c r="B49" s="49"/>
      <c r="C49" s="54" t="s">
        <v>9</v>
      </c>
      <c r="D49" s="46" t="s">
        <v>10</v>
      </c>
      <c r="E49" s="37">
        <v>13000</v>
      </c>
      <c r="F49" s="41"/>
    </row>
    <row r="50" spans="1:6" s="33" customFormat="1" ht="24" customHeight="1">
      <c r="A50" s="53"/>
      <c r="B50" s="49"/>
      <c r="C50" s="54" t="s">
        <v>49</v>
      </c>
      <c r="D50" s="46" t="s">
        <v>50</v>
      </c>
      <c r="E50" s="37">
        <v>1000</v>
      </c>
      <c r="F50" s="41"/>
    </row>
    <row r="51" spans="1:6" s="33" customFormat="1" ht="12.75" customHeight="1" hidden="1">
      <c r="A51" s="53"/>
      <c r="B51" s="49"/>
      <c r="C51" s="54" t="s">
        <v>51</v>
      </c>
      <c r="D51" s="46" t="s">
        <v>52</v>
      </c>
      <c r="E51" s="37">
        <v>0</v>
      </c>
      <c r="F51" s="41"/>
    </row>
    <row r="52" spans="1:6" s="33" customFormat="1" ht="12.75" customHeight="1" hidden="1">
      <c r="A52" s="53"/>
      <c r="B52" s="49"/>
      <c r="C52" s="54" t="s">
        <v>15</v>
      </c>
      <c r="D52" s="46" t="s">
        <v>16</v>
      </c>
      <c r="E52" s="37">
        <v>0</v>
      </c>
      <c r="F52" s="41"/>
    </row>
    <row r="53" spans="1:6" s="33" customFormat="1" ht="24" customHeight="1">
      <c r="A53" s="53"/>
      <c r="B53" s="49"/>
      <c r="C53" s="54" t="s">
        <v>17</v>
      </c>
      <c r="D53" s="46" t="s">
        <v>18</v>
      </c>
      <c r="E53" s="37">
        <v>10000</v>
      </c>
      <c r="F53" s="41"/>
    </row>
    <row r="54" spans="1:6" s="33" customFormat="1" ht="51" customHeight="1">
      <c r="A54" s="53"/>
      <c r="B54" s="47"/>
      <c r="C54" s="54" t="s">
        <v>53</v>
      </c>
      <c r="D54" s="46" t="s">
        <v>54</v>
      </c>
      <c r="E54" s="37">
        <v>273750</v>
      </c>
      <c r="F54" s="41"/>
    </row>
    <row r="55" spans="1:6" s="33" customFormat="1" ht="24" customHeight="1">
      <c r="A55" s="34"/>
      <c r="B55" s="49" t="s">
        <v>55</v>
      </c>
      <c r="C55" s="35"/>
      <c r="D55" s="46" t="s">
        <v>56</v>
      </c>
      <c r="E55" s="37">
        <v>50000</v>
      </c>
      <c r="F55" s="41"/>
    </row>
    <row r="56" spans="1:6" s="33" customFormat="1" ht="51.75" customHeight="1">
      <c r="A56" s="34"/>
      <c r="B56" s="47"/>
      <c r="C56" s="35" t="s">
        <v>57</v>
      </c>
      <c r="D56" s="56" t="s">
        <v>58</v>
      </c>
      <c r="E56" s="37">
        <v>50000</v>
      </c>
      <c r="F56" s="41"/>
    </row>
    <row r="57" spans="1:6" s="33" customFormat="1" ht="50.25" customHeight="1">
      <c r="A57" s="29" t="s">
        <v>59</v>
      </c>
      <c r="B57" s="43"/>
      <c r="C57" s="59"/>
      <c r="D57" s="52" t="s">
        <v>60</v>
      </c>
      <c r="E57" s="32">
        <f>SUM(E58+E62)</f>
        <v>4940002</v>
      </c>
      <c r="F57" s="32">
        <f>SUM(F58+F62)</f>
        <v>800000</v>
      </c>
    </row>
    <row r="58" spans="1:6" s="33" customFormat="1" ht="24" customHeight="1">
      <c r="A58" s="34"/>
      <c r="B58" s="49" t="s">
        <v>61</v>
      </c>
      <c r="C58" s="54"/>
      <c r="D58" s="46" t="s">
        <v>62</v>
      </c>
      <c r="E58" s="37">
        <f>SUM(E59:E61)</f>
        <v>4932860</v>
      </c>
      <c r="F58" s="37">
        <f>SUM(F59:F61)</f>
        <v>800000</v>
      </c>
    </row>
    <row r="59" spans="1:6" s="33" customFormat="1" ht="49.5" customHeight="1">
      <c r="A59" s="34"/>
      <c r="B59" s="49"/>
      <c r="C59" s="54" t="s">
        <v>622</v>
      </c>
      <c r="D59" s="56" t="s">
        <v>0</v>
      </c>
      <c r="E59" s="37">
        <v>4932710</v>
      </c>
      <c r="F59" s="41"/>
    </row>
    <row r="60" spans="1:6" s="33" customFormat="1" ht="51" customHeight="1">
      <c r="A60" s="34"/>
      <c r="B60" s="49"/>
      <c r="C60" s="54" t="s">
        <v>31</v>
      </c>
      <c r="D60" s="46" t="s">
        <v>32</v>
      </c>
      <c r="E60" s="37">
        <v>150</v>
      </c>
      <c r="F60" s="41"/>
    </row>
    <row r="61" spans="1:6" s="33" customFormat="1" ht="63" customHeight="1">
      <c r="A61" s="34"/>
      <c r="B61" s="49"/>
      <c r="C61" s="54" t="s">
        <v>63</v>
      </c>
      <c r="D61" s="46" t="s">
        <v>64</v>
      </c>
      <c r="E61" s="37"/>
      <c r="F61" s="41">
        <v>800000</v>
      </c>
    </row>
    <row r="62" spans="1:6" s="33" customFormat="1" ht="24" customHeight="1">
      <c r="A62" s="53"/>
      <c r="B62" s="45" t="s">
        <v>65</v>
      </c>
      <c r="C62" s="54"/>
      <c r="D62" s="46" t="s">
        <v>66</v>
      </c>
      <c r="E62" s="37">
        <f>E63</f>
        <v>7142</v>
      </c>
      <c r="F62" s="41"/>
    </row>
    <row r="63" spans="1:6" s="33" customFormat="1" ht="36.75" customHeight="1">
      <c r="A63" s="60"/>
      <c r="B63" s="47"/>
      <c r="C63" s="54" t="s">
        <v>67</v>
      </c>
      <c r="D63" s="46" t="s">
        <v>68</v>
      </c>
      <c r="E63" s="37">
        <v>7142</v>
      </c>
      <c r="F63" s="41"/>
    </row>
    <row r="64" spans="1:6" s="33" customFormat="1" ht="81.75" customHeight="1">
      <c r="A64" s="57" t="s">
        <v>69</v>
      </c>
      <c r="B64" s="58"/>
      <c r="C64" s="43"/>
      <c r="D64" s="61" t="s">
        <v>70</v>
      </c>
      <c r="E64" s="32">
        <f>SUM(E65)</f>
        <v>8616059</v>
      </c>
      <c r="F64" s="32">
        <f>SUM(F65)</f>
        <v>0</v>
      </c>
    </row>
    <row r="65" spans="1:6" s="33" customFormat="1" ht="37.5" customHeight="1">
      <c r="A65" s="34"/>
      <c r="B65" s="45" t="s">
        <v>71</v>
      </c>
      <c r="C65" s="35"/>
      <c r="D65" s="56" t="s">
        <v>72</v>
      </c>
      <c r="E65" s="37">
        <f>SUM(E66:E67)</f>
        <v>8616059</v>
      </c>
      <c r="F65" s="41"/>
    </row>
    <row r="66" spans="1:6" s="33" customFormat="1" ht="24" customHeight="1">
      <c r="A66" s="34"/>
      <c r="B66" s="49"/>
      <c r="C66" s="35" t="s">
        <v>73</v>
      </c>
      <c r="D66" s="46" t="s">
        <v>74</v>
      </c>
      <c r="E66" s="37">
        <v>8316059</v>
      </c>
      <c r="F66" s="41"/>
    </row>
    <row r="67" spans="1:6" s="33" customFormat="1" ht="24" customHeight="1">
      <c r="A67" s="40"/>
      <c r="B67" s="47"/>
      <c r="C67" s="35" t="s">
        <v>75</v>
      </c>
      <c r="D67" s="46" t="s">
        <v>76</v>
      </c>
      <c r="E67" s="37">
        <v>300000</v>
      </c>
      <c r="F67" s="41"/>
    </row>
    <row r="68" spans="1:6" s="33" customFormat="1" ht="36" customHeight="1">
      <c r="A68" s="29" t="s">
        <v>77</v>
      </c>
      <c r="B68" s="43"/>
      <c r="C68" s="43"/>
      <c r="D68" s="52" t="s">
        <v>78</v>
      </c>
      <c r="E68" s="32">
        <f>E69+E71+E73+E76</f>
        <v>40250321</v>
      </c>
      <c r="F68" s="32">
        <f>F69+F71+F73+F76</f>
        <v>0</v>
      </c>
    </row>
    <row r="69" spans="1:6" s="33" customFormat="1" ht="38.25" customHeight="1">
      <c r="A69" s="34"/>
      <c r="B69" s="45" t="s">
        <v>79</v>
      </c>
      <c r="C69" s="35"/>
      <c r="D69" s="46" t="s">
        <v>80</v>
      </c>
      <c r="E69" s="37">
        <f>E70</f>
        <v>33811675</v>
      </c>
      <c r="F69" s="41"/>
    </row>
    <row r="70" spans="1:6" s="33" customFormat="1" ht="24" customHeight="1">
      <c r="A70" s="34"/>
      <c r="B70" s="47"/>
      <c r="C70" s="35" t="s">
        <v>81</v>
      </c>
      <c r="D70" s="46" t="s">
        <v>82</v>
      </c>
      <c r="E70" s="37">
        <v>33811675</v>
      </c>
      <c r="F70" s="41"/>
    </row>
    <row r="71" spans="1:6" s="33" customFormat="1" ht="24" customHeight="1">
      <c r="A71" s="34"/>
      <c r="B71" s="45" t="s">
        <v>83</v>
      </c>
      <c r="C71" s="35"/>
      <c r="D71" s="46" t="s">
        <v>84</v>
      </c>
      <c r="E71" s="37">
        <f>E72</f>
        <v>5433571</v>
      </c>
      <c r="F71" s="41"/>
    </row>
    <row r="72" spans="1:6" s="33" customFormat="1" ht="24" customHeight="1">
      <c r="A72" s="34"/>
      <c r="B72" s="47"/>
      <c r="C72" s="35" t="s">
        <v>81</v>
      </c>
      <c r="D72" s="46" t="s">
        <v>82</v>
      </c>
      <c r="E72" s="37">
        <v>5433571</v>
      </c>
      <c r="F72" s="41"/>
    </row>
    <row r="73" spans="1:6" s="33" customFormat="1" ht="24" customHeight="1">
      <c r="A73" s="34"/>
      <c r="B73" s="45" t="s">
        <v>85</v>
      </c>
      <c r="C73" s="35"/>
      <c r="D73" s="46" t="s">
        <v>86</v>
      </c>
      <c r="E73" s="37">
        <f>SUM(E74:E75)</f>
        <v>744700</v>
      </c>
      <c r="F73" s="41"/>
    </row>
    <row r="74" spans="1:6" s="33" customFormat="1" ht="24" customHeight="1">
      <c r="A74" s="34"/>
      <c r="B74" s="49"/>
      <c r="C74" s="35" t="s">
        <v>15</v>
      </c>
      <c r="D74" s="46" t="s">
        <v>16</v>
      </c>
      <c r="E74" s="37">
        <v>70000</v>
      </c>
      <c r="F74" s="41"/>
    </row>
    <row r="75" spans="1:6" s="33" customFormat="1" ht="68.25" customHeight="1">
      <c r="A75" s="34"/>
      <c r="B75" s="47"/>
      <c r="C75" s="35" t="s">
        <v>87</v>
      </c>
      <c r="D75" s="46" t="s">
        <v>88</v>
      </c>
      <c r="E75" s="37">
        <v>674700</v>
      </c>
      <c r="F75" s="41"/>
    </row>
    <row r="76" spans="1:6" s="33" customFormat="1" ht="24" customHeight="1">
      <c r="A76" s="34"/>
      <c r="B76" s="45" t="s">
        <v>89</v>
      </c>
      <c r="C76" s="35"/>
      <c r="D76" s="46" t="s">
        <v>94</v>
      </c>
      <c r="E76" s="37">
        <f>E77</f>
        <v>260375</v>
      </c>
      <c r="F76" s="41"/>
    </row>
    <row r="77" spans="1:6" s="33" customFormat="1" ht="24" customHeight="1">
      <c r="A77" s="34"/>
      <c r="B77" s="47"/>
      <c r="C77" s="35" t="s">
        <v>81</v>
      </c>
      <c r="D77" s="46" t="s">
        <v>82</v>
      </c>
      <c r="E77" s="37">
        <v>260375</v>
      </c>
      <c r="F77" s="41"/>
    </row>
    <row r="78" spans="1:6" s="33" customFormat="1" ht="39.75" customHeight="1">
      <c r="A78" s="29" t="s">
        <v>95</v>
      </c>
      <c r="B78" s="59"/>
      <c r="C78" s="43"/>
      <c r="D78" s="52" t="s">
        <v>96</v>
      </c>
      <c r="E78" s="32">
        <f>E79+E82+E86+E91</f>
        <v>215577</v>
      </c>
      <c r="F78" s="32">
        <f>F79+F82+F86+F91</f>
        <v>1000</v>
      </c>
    </row>
    <row r="79" spans="1:6" s="33" customFormat="1" ht="24" customHeight="1">
      <c r="A79" s="34"/>
      <c r="B79" s="62" t="s">
        <v>97</v>
      </c>
      <c r="C79" s="35"/>
      <c r="D79" s="46" t="s">
        <v>98</v>
      </c>
      <c r="E79" s="37">
        <f>SUM(E80:E81)</f>
        <v>170900</v>
      </c>
      <c r="F79" s="41"/>
    </row>
    <row r="80" spans="1:6" s="33" customFormat="1" ht="24" customHeight="1">
      <c r="A80" s="34"/>
      <c r="B80" s="63"/>
      <c r="C80" s="35" t="s">
        <v>15</v>
      </c>
      <c r="D80" s="46" t="s">
        <v>16</v>
      </c>
      <c r="E80" s="37">
        <v>2000</v>
      </c>
      <c r="F80" s="41"/>
    </row>
    <row r="81" spans="1:6" s="33" customFormat="1" ht="54" customHeight="1">
      <c r="A81" s="34"/>
      <c r="B81" s="64"/>
      <c r="C81" s="35" t="s">
        <v>99</v>
      </c>
      <c r="D81" s="46" t="s">
        <v>100</v>
      </c>
      <c r="E81" s="37">
        <v>168900</v>
      </c>
      <c r="F81" s="41"/>
    </row>
    <row r="82" spans="1:6" s="33" customFormat="1" ht="24" customHeight="1">
      <c r="A82" s="34"/>
      <c r="B82" s="62" t="s">
        <v>101</v>
      </c>
      <c r="C82" s="35"/>
      <c r="D82" s="46" t="s">
        <v>102</v>
      </c>
      <c r="E82" s="37">
        <f>SUM(E83:E85)</f>
        <v>10661</v>
      </c>
      <c r="F82" s="41"/>
    </row>
    <row r="83" spans="1:6" s="33" customFormat="1" ht="24" customHeight="1">
      <c r="A83" s="34"/>
      <c r="B83" s="63"/>
      <c r="C83" s="35" t="s">
        <v>9</v>
      </c>
      <c r="D83" s="46" t="s">
        <v>10</v>
      </c>
      <c r="E83" s="37">
        <v>1094</v>
      </c>
      <c r="F83" s="41"/>
    </row>
    <row r="84" spans="1:6" s="33" customFormat="1" ht="24" customHeight="1">
      <c r="A84" s="34"/>
      <c r="B84" s="63"/>
      <c r="C84" s="35" t="s">
        <v>15</v>
      </c>
      <c r="D84" s="46" t="s">
        <v>16</v>
      </c>
      <c r="E84" s="37">
        <v>7682</v>
      </c>
      <c r="F84" s="41"/>
    </row>
    <row r="85" spans="1:6" s="33" customFormat="1" ht="24" customHeight="1">
      <c r="A85" s="34"/>
      <c r="B85" s="64"/>
      <c r="C85" s="35" t="s">
        <v>17</v>
      </c>
      <c r="D85" s="46" t="s">
        <v>18</v>
      </c>
      <c r="E85" s="37">
        <v>1885</v>
      </c>
      <c r="F85" s="41"/>
    </row>
    <row r="86" spans="1:6" s="33" customFormat="1" ht="24" customHeight="1">
      <c r="A86" s="34"/>
      <c r="B86" s="62" t="s">
        <v>103</v>
      </c>
      <c r="C86" s="35"/>
      <c r="D86" s="46" t="s">
        <v>104</v>
      </c>
      <c r="E86" s="37">
        <f>SUM(E87:E90)</f>
        <v>31016</v>
      </c>
      <c r="F86" s="41"/>
    </row>
    <row r="87" spans="1:6" s="33" customFormat="1" ht="24" customHeight="1">
      <c r="A87" s="34"/>
      <c r="B87" s="50"/>
      <c r="C87" s="35" t="s">
        <v>9</v>
      </c>
      <c r="D87" s="46" t="s">
        <v>10</v>
      </c>
      <c r="E87" s="37">
        <v>2795</v>
      </c>
      <c r="F87" s="41"/>
    </row>
    <row r="88" spans="1:6" s="33" customFormat="1" ht="68.25" customHeight="1">
      <c r="A88" s="65"/>
      <c r="B88" s="50"/>
      <c r="C88" s="35" t="s">
        <v>11</v>
      </c>
      <c r="D88" s="46" t="s">
        <v>105</v>
      </c>
      <c r="E88" s="37">
        <v>9767</v>
      </c>
      <c r="F88" s="41"/>
    </row>
    <row r="89" spans="1:6" s="33" customFormat="1" ht="24" customHeight="1">
      <c r="A89" s="65"/>
      <c r="B89" s="63"/>
      <c r="C89" s="35" t="s">
        <v>15</v>
      </c>
      <c r="D89" s="46" t="s">
        <v>16</v>
      </c>
      <c r="E89" s="37">
        <v>15781</v>
      </c>
      <c r="F89" s="41"/>
    </row>
    <row r="90" spans="1:6" s="33" customFormat="1" ht="24" customHeight="1">
      <c r="A90" s="65"/>
      <c r="B90" s="64"/>
      <c r="C90" s="35" t="s">
        <v>17</v>
      </c>
      <c r="D90" s="46" t="s">
        <v>18</v>
      </c>
      <c r="E90" s="37">
        <v>2673</v>
      </c>
      <c r="F90" s="41"/>
    </row>
    <row r="91" spans="1:6" s="33" customFormat="1" ht="34.5" customHeight="1">
      <c r="A91" s="65"/>
      <c r="B91" s="62" t="s">
        <v>106</v>
      </c>
      <c r="C91" s="35"/>
      <c r="D91" s="46" t="s">
        <v>107</v>
      </c>
      <c r="E91" s="37">
        <f>SUM(E92:E94)</f>
        <v>3000</v>
      </c>
      <c r="F91" s="37">
        <f>SUM(F92:F94)</f>
        <v>1000</v>
      </c>
    </row>
    <row r="92" spans="1:6" s="33" customFormat="1" ht="24" customHeight="1">
      <c r="A92" s="65"/>
      <c r="B92" s="63"/>
      <c r="C92" s="35" t="s">
        <v>13</v>
      </c>
      <c r="D92" s="46" t="s">
        <v>14</v>
      </c>
      <c r="E92" s="37">
        <v>0</v>
      </c>
      <c r="F92" s="41">
        <v>1000</v>
      </c>
    </row>
    <row r="93" spans="1:6" s="33" customFormat="1" ht="24" customHeight="1">
      <c r="A93" s="65"/>
      <c r="B93" s="63"/>
      <c r="C93" s="35" t="s">
        <v>15</v>
      </c>
      <c r="D93" s="46" t="s">
        <v>16</v>
      </c>
      <c r="E93" s="37">
        <v>2750</v>
      </c>
      <c r="F93" s="41"/>
    </row>
    <row r="94" spans="1:6" s="33" customFormat="1" ht="24" customHeight="1">
      <c r="A94" s="66"/>
      <c r="B94" s="64"/>
      <c r="C94" s="35" t="s">
        <v>17</v>
      </c>
      <c r="D94" s="46" t="s">
        <v>18</v>
      </c>
      <c r="E94" s="37">
        <v>250</v>
      </c>
      <c r="F94" s="41"/>
    </row>
    <row r="95" spans="1:6" s="33" customFormat="1" ht="39.75" customHeight="1">
      <c r="A95" s="57" t="s">
        <v>108</v>
      </c>
      <c r="B95" s="43"/>
      <c r="C95" s="43"/>
      <c r="D95" s="52" t="s">
        <v>109</v>
      </c>
      <c r="E95" s="32">
        <f>E96</f>
        <v>2056610</v>
      </c>
      <c r="F95" s="32">
        <f>F96</f>
        <v>0</v>
      </c>
    </row>
    <row r="96" spans="1:6" s="33" customFormat="1" ht="51" customHeight="1">
      <c r="A96" s="34"/>
      <c r="B96" s="45" t="s">
        <v>110</v>
      </c>
      <c r="C96" s="35"/>
      <c r="D96" s="46" t="s">
        <v>111</v>
      </c>
      <c r="E96" s="37">
        <f>E97</f>
        <v>2056610</v>
      </c>
      <c r="F96" s="41"/>
    </row>
    <row r="97" spans="1:6" s="33" customFormat="1" ht="49.5" customHeight="1">
      <c r="A97" s="34"/>
      <c r="B97" s="47"/>
      <c r="C97" s="35" t="s">
        <v>622</v>
      </c>
      <c r="D97" s="56" t="s">
        <v>0</v>
      </c>
      <c r="E97" s="37">
        <v>2056610</v>
      </c>
      <c r="F97" s="41"/>
    </row>
    <row r="98" spans="1:6" s="33" customFormat="1" ht="36" customHeight="1">
      <c r="A98" s="29" t="s">
        <v>112</v>
      </c>
      <c r="B98" s="59"/>
      <c r="C98" s="43"/>
      <c r="D98" s="52" t="s">
        <v>113</v>
      </c>
      <c r="E98" s="32">
        <f>E99+E104+E109+E112+E116+E122+E120</f>
        <v>2102634</v>
      </c>
      <c r="F98" s="32">
        <f>F99+F104+F109+F112+F116+F122+F120</f>
        <v>0</v>
      </c>
    </row>
    <row r="99" spans="1:6" s="33" customFormat="1" ht="24" customHeight="1">
      <c r="A99" s="34"/>
      <c r="B99" s="62" t="s">
        <v>114</v>
      </c>
      <c r="C99" s="35"/>
      <c r="D99" s="67" t="s">
        <v>115</v>
      </c>
      <c r="E99" s="37">
        <f>SUM(E100:E103)</f>
        <v>275651</v>
      </c>
      <c r="F99" s="41"/>
    </row>
    <row r="100" spans="1:6" s="33" customFormat="1" ht="24" customHeight="1">
      <c r="A100" s="34"/>
      <c r="B100" s="63"/>
      <c r="C100" s="35" t="s">
        <v>49</v>
      </c>
      <c r="D100" s="67" t="s">
        <v>50</v>
      </c>
      <c r="E100" s="37">
        <v>600</v>
      </c>
      <c r="F100" s="41"/>
    </row>
    <row r="101" spans="1:6" s="33" customFormat="1" ht="24" customHeight="1">
      <c r="A101" s="34"/>
      <c r="B101" s="63"/>
      <c r="C101" s="35" t="s">
        <v>15</v>
      </c>
      <c r="D101" s="46" t="s">
        <v>16</v>
      </c>
      <c r="E101" s="37">
        <v>1715</v>
      </c>
      <c r="F101" s="41"/>
    </row>
    <row r="102" spans="1:6" s="33" customFormat="1" ht="24" customHeight="1">
      <c r="A102" s="34"/>
      <c r="B102" s="63"/>
      <c r="C102" s="35" t="s">
        <v>17</v>
      </c>
      <c r="D102" s="46" t="s">
        <v>18</v>
      </c>
      <c r="E102" s="37">
        <v>1200</v>
      </c>
      <c r="F102" s="41"/>
    </row>
    <row r="103" spans="1:6" s="33" customFormat="1" ht="54.75" customHeight="1">
      <c r="A103" s="34"/>
      <c r="B103" s="64"/>
      <c r="C103" s="35" t="s">
        <v>116</v>
      </c>
      <c r="D103" s="56" t="s">
        <v>117</v>
      </c>
      <c r="E103" s="37">
        <v>272136</v>
      </c>
      <c r="F103" s="41"/>
    </row>
    <row r="104" spans="1:6" s="33" customFormat="1" ht="24" customHeight="1">
      <c r="A104" s="34"/>
      <c r="B104" s="62" t="s">
        <v>118</v>
      </c>
      <c r="C104" s="35"/>
      <c r="D104" s="67" t="s">
        <v>119</v>
      </c>
      <c r="E104" s="37">
        <f>SUM(E105:E108)</f>
        <v>1330351</v>
      </c>
      <c r="F104" s="41"/>
    </row>
    <row r="105" spans="1:6" s="33" customFormat="1" ht="24" customHeight="1">
      <c r="A105" s="34"/>
      <c r="B105" s="63"/>
      <c r="C105" s="35" t="s">
        <v>49</v>
      </c>
      <c r="D105" s="67" t="s">
        <v>50</v>
      </c>
      <c r="E105" s="37">
        <v>710558</v>
      </c>
      <c r="F105" s="41"/>
    </row>
    <row r="106" spans="1:6" s="33" customFormat="1" ht="24" customHeight="1">
      <c r="A106" s="34"/>
      <c r="B106" s="63"/>
      <c r="C106" s="35" t="s">
        <v>15</v>
      </c>
      <c r="D106" s="46" t="s">
        <v>16</v>
      </c>
      <c r="E106" s="37">
        <v>2000</v>
      </c>
      <c r="F106" s="41"/>
    </row>
    <row r="107" spans="1:6" s="33" customFormat="1" ht="16.5" hidden="1">
      <c r="A107" s="34"/>
      <c r="B107" s="63"/>
      <c r="C107" s="35" t="s">
        <v>17</v>
      </c>
      <c r="D107" s="46" t="s">
        <v>18</v>
      </c>
      <c r="E107" s="37">
        <v>0</v>
      </c>
      <c r="F107" s="41"/>
    </row>
    <row r="108" spans="1:6" s="33" customFormat="1" ht="39" customHeight="1">
      <c r="A108" s="34"/>
      <c r="B108" s="64"/>
      <c r="C108" s="35" t="s">
        <v>67</v>
      </c>
      <c r="D108" s="56" t="s">
        <v>120</v>
      </c>
      <c r="E108" s="37">
        <v>617793</v>
      </c>
      <c r="F108" s="41"/>
    </row>
    <row r="109" spans="1:6" s="33" customFormat="1" ht="24" customHeight="1">
      <c r="A109" s="34"/>
      <c r="B109" s="62" t="s">
        <v>121</v>
      </c>
      <c r="C109" s="35"/>
      <c r="D109" s="36" t="s">
        <v>122</v>
      </c>
      <c r="E109" s="37">
        <f>E111+E110</f>
        <v>326570</v>
      </c>
      <c r="F109" s="41"/>
    </row>
    <row r="110" spans="1:6" s="33" customFormat="1" ht="24" customHeight="1">
      <c r="A110" s="34"/>
      <c r="B110" s="63"/>
      <c r="C110" s="35" t="s">
        <v>15</v>
      </c>
      <c r="D110" s="36" t="s">
        <v>16</v>
      </c>
      <c r="E110" s="37">
        <v>370</v>
      </c>
      <c r="F110" s="41"/>
    </row>
    <row r="111" spans="1:6" s="33" customFormat="1" ht="51" customHeight="1">
      <c r="A111" s="34"/>
      <c r="B111" s="63"/>
      <c r="C111" s="35" t="s">
        <v>622</v>
      </c>
      <c r="D111" s="56" t="s">
        <v>0</v>
      </c>
      <c r="E111" s="37">
        <v>326200</v>
      </c>
      <c r="F111" s="41"/>
    </row>
    <row r="112" spans="1:6" s="33" customFormat="1" ht="24" customHeight="1">
      <c r="A112" s="53"/>
      <c r="B112" s="45" t="s">
        <v>123</v>
      </c>
      <c r="C112" s="54"/>
      <c r="D112" s="67" t="s">
        <v>124</v>
      </c>
      <c r="E112" s="37">
        <f>SUM(E113:E115)</f>
        <v>147816</v>
      </c>
      <c r="F112" s="41"/>
    </row>
    <row r="113" spans="1:6" s="33" customFormat="1" ht="53.25" customHeight="1">
      <c r="A113" s="53"/>
      <c r="B113" s="49"/>
      <c r="C113" s="54" t="s">
        <v>99</v>
      </c>
      <c r="D113" s="46" t="s">
        <v>100</v>
      </c>
      <c r="E113" s="37">
        <v>21740</v>
      </c>
      <c r="F113" s="41"/>
    </row>
    <row r="114" spans="1:6" s="33" customFormat="1" ht="55.5" customHeight="1">
      <c r="A114" s="53"/>
      <c r="B114" s="49"/>
      <c r="C114" s="54" t="s">
        <v>116</v>
      </c>
      <c r="D114" s="56" t="s">
        <v>125</v>
      </c>
      <c r="E114" s="37">
        <v>110265</v>
      </c>
      <c r="F114" s="41"/>
    </row>
    <row r="115" spans="1:6" s="33" customFormat="1" ht="53.25" customHeight="1">
      <c r="A115" s="68"/>
      <c r="B115" s="47"/>
      <c r="C115" s="54" t="s">
        <v>126</v>
      </c>
      <c r="D115" s="56" t="s">
        <v>127</v>
      </c>
      <c r="E115" s="37">
        <v>15811</v>
      </c>
      <c r="F115" s="41"/>
    </row>
    <row r="116" spans="1:6" s="33" customFormat="1" ht="24" customHeight="1">
      <c r="A116" s="65"/>
      <c r="B116" s="63" t="s">
        <v>128</v>
      </c>
      <c r="C116" s="35"/>
      <c r="D116" s="46" t="s">
        <v>129</v>
      </c>
      <c r="E116" s="37">
        <f>SUM(E117:E119)</f>
        <v>6650</v>
      </c>
      <c r="F116" s="41"/>
    </row>
    <row r="117" spans="1:6" s="33" customFormat="1" ht="24" customHeight="1">
      <c r="A117" s="65"/>
      <c r="B117" s="63"/>
      <c r="C117" s="35" t="s">
        <v>9</v>
      </c>
      <c r="D117" s="46" t="s">
        <v>10</v>
      </c>
      <c r="E117" s="37">
        <v>1150</v>
      </c>
      <c r="F117" s="41"/>
    </row>
    <row r="118" spans="1:6" s="33" customFormat="1" ht="24" customHeight="1">
      <c r="A118" s="65"/>
      <c r="B118" s="63"/>
      <c r="C118" s="35" t="s">
        <v>15</v>
      </c>
      <c r="D118" s="46" t="s">
        <v>16</v>
      </c>
      <c r="E118" s="37">
        <v>3800</v>
      </c>
      <c r="F118" s="41"/>
    </row>
    <row r="119" spans="1:6" s="33" customFormat="1" ht="24" customHeight="1">
      <c r="A119" s="65"/>
      <c r="B119" s="63"/>
      <c r="C119" s="35" t="s">
        <v>17</v>
      </c>
      <c r="D119" s="46" t="s">
        <v>18</v>
      </c>
      <c r="E119" s="37">
        <v>1700</v>
      </c>
      <c r="F119" s="41"/>
    </row>
    <row r="120" spans="1:6" s="33" customFormat="1" ht="40.5" customHeight="1">
      <c r="A120" s="68"/>
      <c r="B120" s="45" t="s">
        <v>130</v>
      </c>
      <c r="C120" s="54"/>
      <c r="D120" s="46" t="s">
        <v>131</v>
      </c>
      <c r="E120" s="37">
        <f>E121</f>
        <v>3936</v>
      </c>
      <c r="F120" s="41"/>
    </row>
    <row r="121" spans="1:6" s="33" customFormat="1" ht="24" customHeight="1">
      <c r="A121" s="68"/>
      <c r="B121" s="47"/>
      <c r="C121" s="54" t="s">
        <v>49</v>
      </c>
      <c r="D121" s="46" t="s">
        <v>50</v>
      </c>
      <c r="E121" s="37">
        <v>3936</v>
      </c>
      <c r="F121" s="41"/>
    </row>
    <row r="122" spans="1:6" s="33" customFormat="1" ht="24" customHeight="1">
      <c r="A122" s="68"/>
      <c r="B122" s="45" t="s">
        <v>132</v>
      </c>
      <c r="C122" s="54"/>
      <c r="D122" s="46" t="s">
        <v>133</v>
      </c>
      <c r="E122" s="37">
        <f>E123</f>
        <v>11660</v>
      </c>
      <c r="F122" s="41"/>
    </row>
    <row r="123" spans="1:6" s="33" customFormat="1" ht="52.5" customHeight="1">
      <c r="A123" s="55"/>
      <c r="B123" s="47"/>
      <c r="C123" s="54" t="s">
        <v>622</v>
      </c>
      <c r="D123" s="46" t="s">
        <v>0</v>
      </c>
      <c r="E123" s="37">
        <v>11660</v>
      </c>
      <c r="F123" s="41"/>
    </row>
    <row r="124" spans="1:6" s="33" customFormat="1" ht="42.75" customHeight="1">
      <c r="A124" s="57" t="s">
        <v>134</v>
      </c>
      <c r="B124" s="58"/>
      <c r="C124" s="43"/>
      <c r="D124" s="52" t="s">
        <v>135</v>
      </c>
      <c r="E124" s="32">
        <f>E125+E127+E129+E132</f>
        <v>215175</v>
      </c>
      <c r="F124" s="32">
        <f>F125+F127+F129+F132</f>
        <v>0</v>
      </c>
    </row>
    <row r="125" spans="1:6" s="33" customFormat="1" ht="38.25" customHeight="1">
      <c r="A125" s="34"/>
      <c r="B125" s="49" t="s">
        <v>136</v>
      </c>
      <c r="C125" s="43"/>
      <c r="D125" s="46" t="s">
        <v>137</v>
      </c>
      <c r="E125" s="37">
        <f>E126</f>
        <v>4470</v>
      </c>
      <c r="F125" s="41"/>
    </row>
    <row r="126" spans="1:6" s="33" customFormat="1" ht="49.5" customHeight="1">
      <c r="A126" s="34"/>
      <c r="B126" s="69"/>
      <c r="C126" s="35" t="s">
        <v>116</v>
      </c>
      <c r="D126" s="46" t="s">
        <v>125</v>
      </c>
      <c r="E126" s="37">
        <v>4470</v>
      </c>
      <c r="F126" s="41"/>
    </row>
    <row r="127" spans="1:6" s="33" customFormat="1" ht="24" customHeight="1">
      <c r="A127" s="34"/>
      <c r="B127" s="45" t="s">
        <v>138</v>
      </c>
      <c r="C127" s="35"/>
      <c r="D127" s="46" t="s">
        <v>139</v>
      </c>
      <c r="E127" s="37">
        <f>E128</f>
        <v>150000</v>
      </c>
      <c r="F127" s="41"/>
    </row>
    <row r="128" spans="1:6" s="33" customFormat="1" ht="51.75" customHeight="1">
      <c r="A128" s="34"/>
      <c r="B128" s="47"/>
      <c r="C128" s="35" t="s">
        <v>622</v>
      </c>
      <c r="D128" s="56" t="s">
        <v>0</v>
      </c>
      <c r="E128" s="37">
        <v>150000</v>
      </c>
      <c r="F128" s="41"/>
    </row>
    <row r="129" spans="1:6" s="33" customFormat="1" ht="35.25" customHeight="1">
      <c r="A129" s="34"/>
      <c r="B129" s="45" t="s">
        <v>140</v>
      </c>
      <c r="C129" s="35"/>
      <c r="D129" s="56" t="s">
        <v>141</v>
      </c>
      <c r="E129" s="37">
        <f>SUM(E130:E131)</f>
        <v>56155</v>
      </c>
      <c r="F129" s="41"/>
    </row>
    <row r="130" spans="1:6" s="33" customFormat="1" ht="24" customHeight="1">
      <c r="A130" s="34"/>
      <c r="B130" s="49"/>
      <c r="C130" s="35" t="s">
        <v>17</v>
      </c>
      <c r="D130" s="70" t="s">
        <v>18</v>
      </c>
      <c r="E130" s="37">
        <v>47000</v>
      </c>
      <c r="F130" s="41"/>
    </row>
    <row r="131" spans="1:6" s="33" customFormat="1" ht="50.25" customHeight="1">
      <c r="A131" s="34"/>
      <c r="B131" s="47"/>
      <c r="C131" s="35" t="s">
        <v>142</v>
      </c>
      <c r="D131" s="56" t="s">
        <v>143</v>
      </c>
      <c r="E131" s="37">
        <v>9155</v>
      </c>
      <c r="F131" s="41"/>
    </row>
    <row r="132" spans="1:6" s="33" customFormat="1" ht="24" customHeight="1">
      <c r="A132" s="34"/>
      <c r="B132" s="50" t="s">
        <v>144</v>
      </c>
      <c r="C132" s="35"/>
      <c r="D132" s="67" t="s">
        <v>145</v>
      </c>
      <c r="E132" s="37">
        <f>SUM(E133:E135)</f>
        <v>4550</v>
      </c>
      <c r="F132" s="41"/>
    </row>
    <row r="133" spans="1:6" s="33" customFormat="1" ht="63.75" customHeight="1">
      <c r="A133" s="34"/>
      <c r="B133" s="50"/>
      <c r="C133" s="35" t="s">
        <v>11</v>
      </c>
      <c r="D133" s="46" t="s">
        <v>105</v>
      </c>
      <c r="E133" s="37">
        <v>500</v>
      </c>
      <c r="F133" s="41"/>
    </row>
    <row r="134" spans="1:6" s="33" customFormat="1" ht="24" customHeight="1">
      <c r="A134" s="34"/>
      <c r="B134" s="49"/>
      <c r="C134" s="35" t="s">
        <v>15</v>
      </c>
      <c r="D134" s="46" t="s">
        <v>16</v>
      </c>
      <c r="E134" s="37">
        <v>3150</v>
      </c>
      <c r="F134" s="41"/>
    </row>
    <row r="135" spans="1:6" s="33" customFormat="1" ht="24" customHeight="1">
      <c r="A135" s="40"/>
      <c r="B135" s="47"/>
      <c r="C135" s="35" t="s">
        <v>17</v>
      </c>
      <c r="D135" s="70" t="s">
        <v>18</v>
      </c>
      <c r="E135" s="37">
        <v>900</v>
      </c>
      <c r="F135" s="41"/>
    </row>
    <row r="136" spans="1:6" s="33" customFormat="1" ht="36.75" customHeight="1">
      <c r="A136" s="29" t="s">
        <v>146</v>
      </c>
      <c r="B136" s="43"/>
      <c r="C136" s="43"/>
      <c r="D136" s="52" t="s">
        <v>147</v>
      </c>
      <c r="E136" s="32">
        <f>E137+E142+E145</f>
        <v>49936</v>
      </c>
      <c r="F136" s="32">
        <f>F137+F142+F145</f>
        <v>0</v>
      </c>
    </row>
    <row r="137" spans="1:6" s="33" customFormat="1" ht="24" customHeight="1">
      <c r="A137" s="34"/>
      <c r="B137" s="45" t="s">
        <v>148</v>
      </c>
      <c r="C137" s="35"/>
      <c r="D137" s="46" t="s">
        <v>149</v>
      </c>
      <c r="E137" s="37">
        <f>SUM(E138:E141)</f>
        <v>45166</v>
      </c>
      <c r="F137" s="41"/>
    </row>
    <row r="138" spans="1:6" s="33" customFormat="1" ht="66" customHeight="1">
      <c r="A138" s="34"/>
      <c r="B138" s="49"/>
      <c r="C138" s="35" t="s">
        <v>11</v>
      </c>
      <c r="D138" s="46" t="s">
        <v>105</v>
      </c>
      <c r="E138" s="37">
        <v>2340</v>
      </c>
      <c r="F138" s="41"/>
    </row>
    <row r="139" spans="1:6" s="33" customFormat="1" ht="24" customHeight="1">
      <c r="A139" s="34"/>
      <c r="B139" s="49"/>
      <c r="C139" s="35" t="s">
        <v>15</v>
      </c>
      <c r="D139" s="46" t="s">
        <v>16</v>
      </c>
      <c r="E139" s="37">
        <v>9281</v>
      </c>
      <c r="F139" s="41"/>
    </row>
    <row r="140" spans="1:6" s="33" customFormat="1" ht="24" customHeight="1">
      <c r="A140" s="34"/>
      <c r="B140" s="49"/>
      <c r="C140" s="35" t="s">
        <v>17</v>
      </c>
      <c r="D140" s="70" t="s">
        <v>18</v>
      </c>
      <c r="E140" s="37">
        <v>1287</v>
      </c>
      <c r="F140" s="41"/>
    </row>
    <row r="141" spans="1:6" s="33" customFormat="1" ht="53.25" customHeight="1">
      <c r="A141" s="34"/>
      <c r="B141" s="47"/>
      <c r="C141" s="35" t="s">
        <v>99</v>
      </c>
      <c r="D141" s="46" t="s">
        <v>100</v>
      </c>
      <c r="E141" s="37">
        <v>32258</v>
      </c>
      <c r="F141" s="41"/>
    </row>
    <row r="142" spans="1:6" s="33" customFormat="1" ht="38.25" customHeight="1">
      <c r="A142" s="34"/>
      <c r="B142" s="45" t="s">
        <v>150</v>
      </c>
      <c r="C142" s="35"/>
      <c r="D142" s="46" t="s">
        <v>151</v>
      </c>
      <c r="E142" s="37">
        <f>SUM(E143:E144)</f>
        <v>2320</v>
      </c>
      <c r="F142" s="41"/>
    </row>
    <row r="143" spans="1:6" s="33" customFormat="1" ht="24" customHeight="1">
      <c r="A143" s="34"/>
      <c r="B143" s="49"/>
      <c r="C143" s="35" t="s">
        <v>15</v>
      </c>
      <c r="D143" s="46" t="s">
        <v>16</v>
      </c>
      <c r="E143" s="37">
        <v>2170</v>
      </c>
      <c r="F143" s="41"/>
    </row>
    <row r="144" spans="1:6" s="33" customFormat="1" ht="24" customHeight="1">
      <c r="A144" s="34"/>
      <c r="B144" s="47"/>
      <c r="C144" s="35" t="s">
        <v>17</v>
      </c>
      <c r="D144" s="70" t="s">
        <v>18</v>
      </c>
      <c r="E144" s="37">
        <v>150</v>
      </c>
      <c r="F144" s="41"/>
    </row>
    <row r="145" spans="1:6" s="33" customFormat="1" ht="24" customHeight="1">
      <c r="A145" s="34"/>
      <c r="B145" s="45" t="s">
        <v>152</v>
      </c>
      <c r="C145" s="35"/>
      <c r="D145" s="67" t="s">
        <v>153</v>
      </c>
      <c r="E145" s="37">
        <f>SUM(E146:E147)</f>
        <v>2450</v>
      </c>
      <c r="F145" s="41"/>
    </row>
    <row r="146" spans="1:6" s="33" customFormat="1" ht="24" customHeight="1">
      <c r="A146" s="34"/>
      <c r="B146" s="49"/>
      <c r="C146" s="35" t="s">
        <v>15</v>
      </c>
      <c r="D146" s="46" t="s">
        <v>16</v>
      </c>
      <c r="E146" s="37">
        <v>2350</v>
      </c>
      <c r="F146" s="41"/>
    </row>
    <row r="147" spans="1:6" s="33" customFormat="1" ht="24" customHeight="1">
      <c r="A147" s="40"/>
      <c r="B147" s="47"/>
      <c r="C147" s="35" t="s">
        <v>17</v>
      </c>
      <c r="D147" s="70" t="s">
        <v>18</v>
      </c>
      <c r="E147" s="37">
        <v>100</v>
      </c>
      <c r="F147" s="41"/>
    </row>
    <row r="148" spans="1:6" s="33" customFormat="1" ht="36.75" customHeight="1">
      <c r="A148" s="851" t="s">
        <v>154</v>
      </c>
      <c r="B148" s="851"/>
      <c r="C148" s="851"/>
      <c r="D148" s="851"/>
      <c r="E148" s="72">
        <f>E10+E13+E16+E26+E35+E44+E57+E64+E68+E78+E95+E98+E124+E136</f>
        <v>61636714</v>
      </c>
      <c r="F148" s="72">
        <f>F10+F13+F16+F26+F35+F44+F57+F64+F68+F78+F95+F98+F124+F136</f>
        <v>2383890</v>
      </c>
    </row>
  </sheetData>
  <mergeCells count="3">
    <mergeCell ref="A6:E6"/>
    <mergeCell ref="A33:A34"/>
    <mergeCell ref="A148:D148"/>
  </mergeCells>
  <printOptions horizontalCentered="1"/>
  <pageMargins left="0.5513888888888889" right="0.5513888888888889" top="0.3541666666666667" bottom="0.39375" header="0.5118055555555556" footer="0.5118055555555556"/>
  <pageSetup horizontalDpi="300" verticalDpi="300" orientation="portrait" paperSize="9" scale="9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:IV1"/>
    </sheetView>
  </sheetViews>
  <sheetFormatPr defaultColWidth="9.00390625" defaultRowHeight="12.75"/>
  <cols>
    <col min="1" max="1" width="4.625" style="407" customWidth="1"/>
    <col min="2" max="2" width="35.375" style="407" customWidth="1"/>
    <col min="3" max="3" width="9.125" style="407" customWidth="1"/>
    <col min="4" max="4" width="11.25390625" style="407" customWidth="1"/>
    <col min="5" max="5" width="6.375" style="407" customWidth="1"/>
    <col min="6" max="6" width="9.125" style="407" customWidth="1"/>
    <col min="7" max="7" width="21.00390625" style="407" customWidth="1"/>
    <col min="8" max="8" width="11.00390625" style="407" customWidth="1"/>
    <col min="9" max="9" width="9.875" style="407" customWidth="1"/>
    <col min="10" max="10" width="10.625" style="407" customWidth="1"/>
    <col min="11" max="12" width="8.00390625" style="407" customWidth="1"/>
    <col min="13" max="13" width="7.875" style="407" customWidth="1"/>
    <col min="14" max="16384" width="9.125" style="407" customWidth="1"/>
  </cols>
  <sheetData>
    <row r="1" s="5" customFormat="1" ht="12" customHeight="1">
      <c r="J1" s="135" t="s">
        <v>379</v>
      </c>
    </row>
    <row r="2" s="5" customFormat="1" ht="12" customHeight="1">
      <c r="J2" s="4" t="s">
        <v>90</v>
      </c>
    </row>
    <row r="3" s="5" customFormat="1" ht="12" customHeight="1">
      <c r="J3" s="4" t="s">
        <v>609</v>
      </c>
    </row>
    <row r="4" s="5" customFormat="1" ht="12" customHeight="1">
      <c r="J4" s="9" t="s">
        <v>623</v>
      </c>
    </row>
    <row r="5" s="421" customFormat="1" ht="12"/>
    <row r="6" spans="1:13" ht="38.25" customHeight="1">
      <c r="A6" s="861" t="s">
        <v>380</v>
      </c>
      <c r="B6" s="861"/>
      <c r="C6" s="861"/>
      <c r="D6" s="861"/>
      <c r="E6" s="861"/>
      <c r="F6" s="861"/>
      <c r="G6" s="861"/>
      <c r="H6" s="861"/>
      <c r="I6" s="861"/>
      <c r="J6" s="861"/>
      <c r="K6" s="861"/>
      <c r="L6" s="861"/>
      <c r="M6" s="861"/>
    </row>
    <row r="7" ht="12.75">
      <c r="M7" s="409" t="s">
        <v>611</v>
      </c>
    </row>
    <row r="8" spans="1:13" s="423" customFormat="1" ht="48" customHeight="1">
      <c r="A8" s="893" t="s">
        <v>159</v>
      </c>
      <c r="B8" s="893" t="s">
        <v>381</v>
      </c>
      <c r="C8" s="893" t="s">
        <v>382</v>
      </c>
      <c r="D8" s="893" t="s">
        <v>294</v>
      </c>
      <c r="E8" s="893" t="s">
        <v>612</v>
      </c>
      <c r="F8" s="893" t="s">
        <v>613</v>
      </c>
      <c r="G8" s="893" t="s">
        <v>383</v>
      </c>
      <c r="H8" s="893"/>
      <c r="I8" s="893" t="s">
        <v>292</v>
      </c>
      <c r="J8" s="893" t="s">
        <v>368</v>
      </c>
      <c r="K8" s="893" t="s">
        <v>384</v>
      </c>
      <c r="L8" s="893"/>
      <c r="M8" s="893"/>
    </row>
    <row r="9" spans="1:13" s="423" customFormat="1" ht="24">
      <c r="A9" s="893"/>
      <c r="B9" s="893"/>
      <c r="C9" s="893"/>
      <c r="D9" s="893"/>
      <c r="E9" s="893"/>
      <c r="F9" s="893"/>
      <c r="G9" s="422" t="s">
        <v>385</v>
      </c>
      <c r="H9" s="422" t="s">
        <v>386</v>
      </c>
      <c r="I9" s="893"/>
      <c r="J9" s="893"/>
      <c r="K9" s="422" t="s">
        <v>370</v>
      </c>
      <c r="L9" s="422" t="s">
        <v>371</v>
      </c>
      <c r="M9" s="422" t="s">
        <v>387</v>
      </c>
    </row>
    <row r="10" spans="1:13" ht="55.5" customHeight="1">
      <c r="A10" s="424" t="s">
        <v>304</v>
      </c>
      <c r="B10" s="425" t="s">
        <v>388</v>
      </c>
      <c r="C10" s="426">
        <v>2008</v>
      </c>
      <c r="D10" s="427" t="s">
        <v>339</v>
      </c>
      <c r="E10" s="426">
        <v>750</v>
      </c>
      <c r="F10" s="426">
        <v>75020</v>
      </c>
      <c r="G10" s="428" t="s">
        <v>389</v>
      </c>
      <c r="H10" s="429">
        <v>345000</v>
      </c>
      <c r="I10" s="430"/>
      <c r="J10" s="429">
        <v>345000</v>
      </c>
      <c r="K10" s="431"/>
      <c r="L10" s="431"/>
      <c r="M10" s="431"/>
    </row>
    <row r="11" spans="1:13" ht="28.5" customHeight="1">
      <c r="A11" s="432"/>
      <c r="B11" s="433" t="s">
        <v>390</v>
      </c>
      <c r="C11" s="434"/>
      <c r="D11" s="435"/>
      <c r="E11" s="434"/>
      <c r="F11" s="434"/>
      <c r="G11" s="434" t="s">
        <v>374</v>
      </c>
      <c r="H11" s="436">
        <v>71250</v>
      </c>
      <c r="I11" s="437"/>
      <c r="J11" s="436">
        <v>71250</v>
      </c>
      <c r="K11" s="438"/>
      <c r="L11" s="438"/>
      <c r="M11" s="438"/>
    </row>
    <row r="12" spans="1:13" ht="49.5" customHeight="1">
      <c r="A12" s="432"/>
      <c r="B12" s="439" t="s">
        <v>391</v>
      </c>
      <c r="C12" s="434"/>
      <c r="D12" s="435"/>
      <c r="E12" s="434"/>
      <c r="F12" s="434"/>
      <c r="G12" s="440" t="s">
        <v>375</v>
      </c>
      <c r="H12" s="436">
        <v>0</v>
      </c>
      <c r="I12" s="437"/>
      <c r="J12" s="436">
        <v>0</v>
      </c>
      <c r="K12" s="438"/>
      <c r="L12" s="438"/>
      <c r="M12" s="438"/>
    </row>
    <row r="13" spans="1:13" ht="54" customHeight="1">
      <c r="A13" s="432"/>
      <c r="B13" s="439" t="s">
        <v>392</v>
      </c>
      <c r="C13" s="434"/>
      <c r="D13" s="434"/>
      <c r="E13" s="434"/>
      <c r="F13" s="434"/>
      <c r="G13" s="440" t="s">
        <v>376</v>
      </c>
      <c r="H13" s="436">
        <v>273750</v>
      </c>
      <c r="I13" s="437"/>
      <c r="J13" s="436">
        <v>273750</v>
      </c>
      <c r="K13" s="438"/>
      <c r="L13" s="438"/>
      <c r="M13" s="438"/>
    </row>
    <row r="14" spans="1:13" ht="48.75" customHeight="1">
      <c r="A14" s="432"/>
      <c r="B14" s="441" t="s">
        <v>393</v>
      </c>
      <c r="C14" s="414"/>
      <c r="D14" s="442"/>
      <c r="E14" s="414"/>
      <c r="F14" s="414"/>
      <c r="G14" s="440"/>
      <c r="H14" s="436"/>
      <c r="I14" s="437"/>
      <c r="J14" s="436"/>
      <c r="K14" s="438"/>
      <c r="L14" s="438"/>
      <c r="M14" s="438"/>
    </row>
    <row r="15" spans="1:13" ht="45.75" customHeight="1">
      <c r="A15" s="432"/>
      <c r="B15" s="441" t="s">
        <v>394</v>
      </c>
      <c r="C15" s="432"/>
      <c r="D15" s="432"/>
      <c r="E15" s="432"/>
      <c r="F15" s="432"/>
      <c r="G15" s="432"/>
      <c r="H15" s="443"/>
      <c r="I15" s="438"/>
      <c r="J15" s="443"/>
      <c r="K15" s="438"/>
      <c r="L15" s="438"/>
      <c r="M15" s="438"/>
    </row>
    <row r="16" spans="1:13" ht="45.75" customHeight="1">
      <c r="A16" s="444"/>
      <c r="B16" s="445" t="s">
        <v>395</v>
      </c>
      <c r="C16" s="444"/>
      <c r="D16" s="444"/>
      <c r="E16" s="444"/>
      <c r="F16" s="444"/>
      <c r="G16" s="444"/>
      <c r="H16" s="446"/>
      <c r="I16" s="447"/>
      <c r="J16" s="446"/>
      <c r="K16" s="447"/>
      <c r="L16" s="447"/>
      <c r="M16" s="447"/>
    </row>
    <row r="17" spans="1:13" ht="23.25" customHeight="1">
      <c r="A17" s="448"/>
      <c r="B17" s="449" t="s">
        <v>373</v>
      </c>
      <c r="C17" s="450"/>
      <c r="D17" s="450"/>
      <c r="E17" s="450"/>
      <c r="F17" s="450"/>
      <c r="G17" s="450"/>
      <c r="H17" s="451">
        <f aca="true" t="shared" si="0" ref="H17:M17">SUM(H18:H20)</f>
        <v>345000</v>
      </c>
      <c r="I17" s="451">
        <f t="shared" si="0"/>
        <v>0</v>
      </c>
      <c r="J17" s="451">
        <f t="shared" si="0"/>
        <v>345000</v>
      </c>
      <c r="K17" s="451">
        <f t="shared" si="0"/>
        <v>0</v>
      </c>
      <c r="L17" s="451">
        <f t="shared" si="0"/>
        <v>0</v>
      </c>
      <c r="M17" s="451">
        <f t="shared" si="0"/>
        <v>0</v>
      </c>
    </row>
    <row r="18" spans="1:13" ht="18.75">
      <c r="A18" s="432"/>
      <c r="B18" s="449" t="s">
        <v>374</v>
      </c>
      <c r="C18" s="432"/>
      <c r="D18" s="432"/>
      <c r="E18" s="432"/>
      <c r="F18" s="432"/>
      <c r="G18" s="432"/>
      <c r="H18" s="451">
        <v>71250</v>
      </c>
      <c r="I18" s="452">
        <v>0</v>
      </c>
      <c r="J18" s="451">
        <v>71250</v>
      </c>
      <c r="K18" s="452">
        <v>0</v>
      </c>
      <c r="L18" s="452">
        <v>0</v>
      </c>
      <c r="M18" s="452">
        <v>0</v>
      </c>
    </row>
    <row r="19" spans="1:13" ht="18.75">
      <c r="A19" s="432"/>
      <c r="B19" s="449" t="s">
        <v>375</v>
      </c>
      <c r="C19" s="432"/>
      <c r="D19" s="432"/>
      <c r="E19" s="432"/>
      <c r="F19" s="432"/>
      <c r="G19" s="432"/>
      <c r="H19" s="451">
        <v>0</v>
      </c>
      <c r="I19" s="452">
        <v>0</v>
      </c>
      <c r="J19" s="451">
        <v>0</v>
      </c>
      <c r="K19" s="452">
        <v>0</v>
      </c>
      <c r="L19" s="452">
        <v>0</v>
      </c>
      <c r="M19" s="452">
        <v>0</v>
      </c>
    </row>
    <row r="20" spans="1:13" ht="32.25">
      <c r="A20" s="444"/>
      <c r="B20" s="453" t="s">
        <v>376</v>
      </c>
      <c r="C20" s="444"/>
      <c r="D20" s="444"/>
      <c r="E20" s="444"/>
      <c r="F20" s="444"/>
      <c r="G20" s="444"/>
      <c r="H20" s="454">
        <v>273750</v>
      </c>
      <c r="I20" s="455">
        <v>0</v>
      </c>
      <c r="J20" s="454">
        <v>273750</v>
      </c>
      <c r="K20" s="455">
        <v>0</v>
      </c>
      <c r="L20" s="455">
        <v>0</v>
      </c>
      <c r="M20" s="455">
        <v>0</v>
      </c>
    </row>
  </sheetData>
  <mergeCells count="11">
    <mergeCell ref="J8:J9"/>
    <mergeCell ref="K8:M8"/>
    <mergeCell ref="A6:M6"/>
    <mergeCell ref="A8:A9"/>
    <mergeCell ref="B8:B9"/>
    <mergeCell ref="C8:C9"/>
    <mergeCell ref="D8:D9"/>
    <mergeCell ref="E8:E9"/>
    <mergeCell ref="F8:F9"/>
    <mergeCell ref="G8:H8"/>
    <mergeCell ref="I8:I9"/>
  </mergeCells>
  <printOptions horizontalCentered="1"/>
  <pageMargins left="0.7874015748031497" right="0.5511811023622047" top="0.8267716535433072" bottom="0.5905511811023623" header="0.5118110236220472" footer="0.5118110236220472"/>
  <pageSetup fitToHeight="1" fitToWidth="1" horizontalDpi="300" verticalDpi="3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1"/>
  <sheetViews>
    <sheetView workbookViewId="0" topLeftCell="A1">
      <selection activeCell="A1" sqref="A1:IV1"/>
    </sheetView>
  </sheetViews>
  <sheetFormatPr defaultColWidth="9.00390625" defaultRowHeight="12.75"/>
  <cols>
    <col min="1" max="1" width="4.75390625" style="33" customWidth="1"/>
    <col min="2" max="2" width="41.875" style="33" customWidth="1"/>
    <col min="3" max="3" width="14.00390625" style="33" customWidth="1"/>
    <col min="4" max="4" width="17.125" style="33" customWidth="1"/>
    <col min="5" max="16384" width="9.125" style="33" customWidth="1"/>
  </cols>
  <sheetData>
    <row r="1" s="362" customFormat="1" ht="12.75">
      <c r="D1" s="4" t="s">
        <v>396</v>
      </c>
    </row>
    <row r="2" s="362" customFormat="1" ht="12.75">
      <c r="D2" s="4" t="s">
        <v>90</v>
      </c>
    </row>
    <row r="3" s="362" customFormat="1" ht="12.75">
      <c r="D3" s="4" t="s">
        <v>609</v>
      </c>
    </row>
    <row r="4" s="362" customFormat="1" ht="12.75">
      <c r="D4" s="9" t="s">
        <v>623</v>
      </c>
    </row>
    <row r="5" s="456" customFormat="1" ht="12">
      <c r="D5" s="75"/>
    </row>
    <row r="6" ht="12.75">
      <c r="D6" s="457"/>
    </row>
    <row r="7" spans="1:4" ht="15" customHeight="1">
      <c r="A7" s="896" t="s">
        <v>397</v>
      </c>
      <c r="B7" s="896"/>
      <c r="C7" s="896"/>
      <c r="D7" s="896"/>
    </row>
    <row r="8" ht="6.75" customHeight="1">
      <c r="A8" s="458"/>
    </row>
    <row r="9" ht="12.75">
      <c r="D9" s="459" t="s">
        <v>204</v>
      </c>
    </row>
    <row r="10" spans="1:4" ht="15" customHeight="1">
      <c r="A10" s="897" t="s">
        <v>276</v>
      </c>
      <c r="B10" s="897" t="s">
        <v>615</v>
      </c>
      <c r="C10" s="898" t="s">
        <v>398</v>
      </c>
      <c r="D10" s="898" t="s">
        <v>399</v>
      </c>
    </row>
    <row r="11" spans="1:4" ht="15" customHeight="1">
      <c r="A11" s="897"/>
      <c r="B11" s="897"/>
      <c r="C11" s="897"/>
      <c r="D11" s="898"/>
    </row>
    <row r="12" spans="1:4" ht="15.75" customHeight="1">
      <c r="A12" s="897"/>
      <c r="B12" s="897"/>
      <c r="C12" s="897"/>
      <c r="D12" s="898"/>
    </row>
    <row r="13" spans="1:4" s="461" customFormat="1" ht="6.75" customHeight="1">
      <c r="A13" s="460">
        <v>1</v>
      </c>
      <c r="B13" s="460">
        <v>2</v>
      </c>
      <c r="C13" s="460">
        <v>3</v>
      </c>
      <c r="D13" s="460">
        <v>4</v>
      </c>
    </row>
    <row r="14" spans="1:4" ht="18.75" customHeight="1">
      <c r="A14" s="894" t="s">
        <v>400</v>
      </c>
      <c r="B14" s="894"/>
      <c r="C14" s="462"/>
      <c r="D14" s="463">
        <f>SUM(D15:D28)</f>
        <v>2812120</v>
      </c>
    </row>
    <row r="15" spans="1:4" ht="18.75" customHeight="1">
      <c r="A15" s="464" t="s">
        <v>304</v>
      </c>
      <c r="B15" s="465" t="s">
        <v>401</v>
      </c>
      <c r="C15" s="464" t="s">
        <v>402</v>
      </c>
      <c r="D15" s="466">
        <v>1812120</v>
      </c>
    </row>
    <row r="16" spans="1:4" ht="18.75" customHeight="1">
      <c r="A16" s="467" t="s">
        <v>311</v>
      </c>
      <c r="B16" s="468" t="s">
        <v>403</v>
      </c>
      <c r="C16" s="467" t="s">
        <v>402</v>
      </c>
      <c r="D16" s="469"/>
    </row>
    <row r="17" spans="1:4" ht="24.75" customHeight="1">
      <c r="A17" s="467" t="s">
        <v>313</v>
      </c>
      <c r="B17" s="470" t="s">
        <v>404</v>
      </c>
      <c r="C17" s="467" t="s">
        <v>405</v>
      </c>
      <c r="D17" s="469"/>
    </row>
    <row r="18" spans="1:4" ht="18.75" customHeight="1">
      <c r="A18" s="467" t="s">
        <v>315</v>
      </c>
      <c r="B18" s="468" t="s">
        <v>406</v>
      </c>
      <c r="C18" s="467" t="s">
        <v>407</v>
      </c>
      <c r="D18" s="469"/>
    </row>
    <row r="19" spans="1:4" ht="18.75" customHeight="1">
      <c r="A19" s="467" t="s">
        <v>317</v>
      </c>
      <c r="B19" s="468" t="s">
        <v>408</v>
      </c>
      <c r="C19" s="467" t="s">
        <v>409</v>
      </c>
      <c r="D19" s="469"/>
    </row>
    <row r="20" spans="1:4" ht="18.75" customHeight="1">
      <c r="A20" s="467" t="s">
        <v>410</v>
      </c>
      <c r="B20" s="468" t="s">
        <v>411</v>
      </c>
      <c r="C20" s="467" t="s">
        <v>412</v>
      </c>
      <c r="D20" s="469"/>
    </row>
    <row r="21" spans="1:4" ht="18.75" customHeight="1">
      <c r="A21" s="467" t="s">
        <v>413</v>
      </c>
      <c r="B21" s="468" t="s">
        <v>414</v>
      </c>
      <c r="C21" s="467" t="s">
        <v>415</v>
      </c>
      <c r="D21" s="469"/>
    </row>
    <row r="22" spans="1:4" ht="44.25" customHeight="1">
      <c r="A22" s="467" t="s">
        <v>416</v>
      </c>
      <c r="B22" s="470" t="s">
        <v>417</v>
      </c>
      <c r="C22" s="467" t="s">
        <v>418</v>
      </c>
      <c r="D22" s="469"/>
    </row>
    <row r="23" spans="1:4" ht="18.75" customHeight="1">
      <c r="A23" s="467" t="s">
        <v>419</v>
      </c>
      <c r="B23" s="468" t="s">
        <v>420</v>
      </c>
      <c r="C23" s="467" t="s">
        <v>421</v>
      </c>
      <c r="D23" s="469"/>
    </row>
    <row r="24" spans="1:4" ht="18.75" customHeight="1">
      <c r="A24" s="467" t="s">
        <v>322</v>
      </c>
      <c r="B24" s="468" t="s">
        <v>422</v>
      </c>
      <c r="C24" s="467" t="s">
        <v>423</v>
      </c>
      <c r="D24" s="469">
        <v>1000000</v>
      </c>
    </row>
    <row r="25" spans="1:4" ht="18.75" customHeight="1">
      <c r="A25" s="467" t="s">
        <v>343</v>
      </c>
      <c r="B25" s="468" t="s">
        <v>424</v>
      </c>
      <c r="C25" s="467" t="s">
        <v>425</v>
      </c>
      <c r="D25" s="469"/>
    </row>
    <row r="26" spans="1:4" ht="18.75" customHeight="1">
      <c r="A26" s="467" t="s">
        <v>345</v>
      </c>
      <c r="B26" s="468" t="s">
        <v>426</v>
      </c>
      <c r="C26" s="467" t="s">
        <v>427</v>
      </c>
      <c r="D26" s="469"/>
    </row>
    <row r="27" spans="1:4" ht="18.75" customHeight="1">
      <c r="A27" s="467" t="s">
        <v>347</v>
      </c>
      <c r="B27" s="468" t="s">
        <v>428</v>
      </c>
      <c r="C27" s="467" t="s">
        <v>429</v>
      </c>
      <c r="D27" s="469"/>
    </row>
    <row r="28" spans="1:4" ht="18.75" customHeight="1">
      <c r="A28" s="471" t="s">
        <v>349</v>
      </c>
      <c r="B28" s="472" t="s">
        <v>430</v>
      </c>
      <c r="C28" s="471" t="s">
        <v>431</v>
      </c>
      <c r="D28" s="473"/>
    </row>
    <row r="29" spans="1:4" ht="18.75" customHeight="1">
      <c r="A29" s="894" t="s">
        <v>432</v>
      </c>
      <c r="B29" s="894"/>
      <c r="C29" s="462"/>
      <c r="D29" s="463">
        <f>SUM(D30:D37)</f>
        <v>162000</v>
      </c>
    </row>
    <row r="30" spans="1:4" ht="18.75" customHeight="1">
      <c r="A30" s="464" t="s">
        <v>304</v>
      </c>
      <c r="B30" s="465" t="s">
        <v>433</v>
      </c>
      <c r="C30" s="464" t="s">
        <v>434</v>
      </c>
      <c r="D30" s="466">
        <v>162000</v>
      </c>
    </row>
    <row r="31" spans="1:4" ht="18.75" customHeight="1">
      <c r="A31" s="467" t="s">
        <v>311</v>
      </c>
      <c r="B31" s="468" t="s">
        <v>435</v>
      </c>
      <c r="C31" s="467" t="s">
        <v>434</v>
      </c>
      <c r="D31" s="469"/>
    </row>
    <row r="32" spans="1:4" ht="38.25">
      <c r="A32" s="467" t="s">
        <v>313</v>
      </c>
      <c r="B32" s="470" t="s">
        <v>436</v>
      </c>
      <c r="C32" s="467" t="s">
        <v>437</v>
      </c>
      <c r="D32" s="469"/>
    </row>
    <row r="33" spans="1:4" ht="18.75" customHeight="1">
      <c r="A33" s="467" t="s">
        <v>315</v>
      </c>
      <c r="B33" s="468" t="s">
        <v>438</v>
      </c>
      <c r="C33" s="467" t="s">
        <v>439</v>
      </c>
      <c r="D33" s="469"/>
    </row>
    <row r="34" spans="1:4" ht="18.75" customHeight="1">
      <c r="A34" s="467" t="s">
        <v>317</v>
      </c>
      <c r="B34" s="468" t="s">
        <v>440</v>
      </c>
      <c r="C34" s="467" t="s">
        <v>431</v>
      </c>
      <c r="D34" s="469"/>
    </row>
    <row r="35" spans="1:4" ht="18.75" customHeight="1">
      <c r="A35" s="467" t="s">
        <v>322</v>
      </c>
      <c r="B35" s="468" t="s">
        <v>441</v>
      </c>
      <c r="C35" s="467" t="s">
        <v>442</v>
      </c>
      <c r="D35" s="469"/>
    </row>
    <row r="36" spans="1:4" ht="18.75" customHeight="1">
      <c r="A36" s="467" t="s">
        <v>343</v>
      </c>
      <c r="B36" s="468" t="s">
        <v>443</v>
      </c>
      <c r="C36" s="467" t="s">
        <v>444</v>
      </c>
      <c r="D36" s="469"/>
    </row>
    <row r="37" spans="1:4" ht="18.75" customHeight="1">
      <c r="A37" s="471" t="s">
        <v>345</v>
      </c>
      <c r="B37" s="472" t="s">
        <v>445</v>
      </c>
      <c r="C37" s="471" t="s">
        <v>446</v>
      </c>
      <c r="D37" s="473"/>
    </row>
    <row r="38" spans="1:4" ht="7.5" customHeight="1">
      <c r="A38" s="474"/>
      <c r="B38" s="475"/>
      <c r="C38" s="475"/>
      <c r="D38" s="475"/>
    </row>
    <row r="39" spans="1:6" ht="12.75">
      <c r="A39" s="476"/>
      <c r="B39" s="477"/>
      <c r="C39" s="477"/>
      <c r="D39" s="477"/>
      <c r="E39" s="478"/>
      <c r="F39" s="478"/>
    </row>
    <row r="40" spans="1:6" ht="12.75" customHeight="1">
      <c r="A40" s="895" t="s">
        <v>447</v>
      </c>
      <c r="B40" s="895"/>
      <c r="C40" s="895"/>
      <c r="D40" s="895"/>
      <c r="E40" s="895"/>
      <c r="F40" s="479"/>
    </row>
    <row r="41" spans="1:6" ht="22.5" customHeight="1">
      <c r="A41" s="895"/>
      <c r="B41" s="895"/>
      <c r="C41" s="895"/>
      <c r="D41" s="895"/>
      <c r="E41" s="895"/>
      <c r="F41" s="479"/>
    </row>
  </sheetData>
  <mergeCells count="8">
    <mergeCell ref="A14:B14"/>
    <mergeCell ref="A29:B29"/>
    <mergeCell ref="A40:E41"/>
    <mergeCell ref="A7:D7"/>
    <mergeCell ref="A10:A12"/>
    <mergeCell ref="B10:B12"/>
    <mergeCell ref="C10:C12"/>
    <mergeCell ref="D10:D12"/>
  </mergeCells>
  <printOptions horizontalCentered="1"/>
  <pageMargins left="1.1416666666666666" right="0" top="0.23611111111111113" bottom="0.5902777777777778" header="0.5118055555555556" footer="0.5118055555555556"/>
  <pageSetup horizontalDpi="300" verticalDpi="3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0"/>
  <sheetViews>
    <sheetView workbookViewId="0" topLeftCell="A1">
      <selection activeCell="A1" sqref="A1:IV1"/>
    </sheetView>
  </sheetViews>
  <sheetFormatPr defaultColWidth="9.00390625" defaultRowHeight="12.75"/>
  <cols>
    <col min="1" max="1" width="6.375" style="33" customWidth="1"/>
    <col min="2" max="2" width="8.00390625" style="33" customWidth="1"/>
    <col min="3" max="3" width="9.125" style="33" customWidth="1"/>
    <col min="4" max="4" width="11.875" style="33" customWidth="1"/>
    <col min="5" max="5" width="11.25390625" style="33" customWidth="1"/>
    <col min="6" max="6" width="12.00390625" style="33" customWidth="1"/>
    <col min="7" max="7" width="12.875" style="0" customWidth="1"/>
    <col min="8" max="8" width="11.875" style="0" customWidth="1"/>
  </cols>
  <sheetData>
    <row r="1" spans="1:8" s="5" customFormat="1" ht="12" customHeight="1">
      <c r="A1" s="362"/>
      <c r="B1" s="362"/>
      <c r="C1" s="362"/>
      <c r="D1" s="362"/>
      <c r="E1" s="362"/>
      <c r="F1" s="362"/>
      <c r="H1" s="135" t="s">
        <v>448</v>
      </c>
    </row>
    <row r="2" spans="1:8" s="5" customFormat="1" ht="12" customHeight="1">
      <c r="A2" s="362"/>
      <c r="B2" s="362"/>
      <c r="C2" s="362"/>
      <c r="D2" s="362"/>
      <c r="E2" s="362"/>
      <c r="F2" s="362"/>
      <c r="H2" s="4" t="s">
        <v>90</v>
      </c>
    </row>
    <row r="3" spans="1:8" s="5" customFormat="1" ht="12" customHeight="1">
      <c r="A3" s="362"/>
      <c r="B3" s="362"/>
      <c r="C3" s="362"/>
      <c r="D3" s="362"/>
      <c r="E3" s="362"/>
      <c r="F3" s="362"/>
      <c r="H3" s="4" t="s">
        <v>609</v>
      </c>
    </row>
    <row r="4" spans="1:8" s="5" customFormat="1" ht="12" customHeight="1">
      <c r="A4" s="362"/>
      <c r="B4" s="362"/>
      <c r="C4" s="362"/>
      <c r="D4" s="362"/>
      <c r="E4" s="362"/>
      <c r="F4" s="362"/>
      <c r="H4" s="9" t="s">
        <v>623</v>
      </c>
    </row>
    <row r="5" spans="1:8" s="73" customFormat="1" ht="12" customHeight="1">
      <c r="A5" s="456"/>
      <c r="B5" s="456"/>
      <c r="C5" s="456"/>
      <c r="D5" s="456"/>
      <c r="E5" s="456"/>
      <c r="F5" s="456"/>
      <c r="H5" s="75"/>
    </row>
    <row r="7" spans="1:10" ht="16.5">
      <c r="A7" s="903" t="s">
        <v>449</v>
      </c>
      <c r="B7" s="903"/>
      <c r="C7" s="903"/>
      <c r="D7" s="903"/>
      <c r="E7" s="903"/>
      <c r="F7" s="903"/>
      <c r="G7" s="903"/>
      <c r="H7" s="903"/>
      <c r="I7" s="903"/>
      <c r="J7" s="903"/>
    </row>
    <row r="8" spans="2:10" ht="18">
      <c r="B8" s="904" t="s">
        <v>450</v>
      </c>
      <c r="C8" s="904"/>
      <c r="D8" s="904"/>
      <c r="E8" s="904"/>
      <c r="F8" s="904"/>
      <c r="G8" s="904"/>
      <c r="H8" s="904"/>
      <c r="I8" s="904"/>
      <c r="J8" s="480"/>
    </row>
    <row r="9" spans="1:10" ht="18">
      <c r="A9" s="481"/>
      <c r="B9" s="481"/>
      <c r="C9" s="481"/>
      <c r="D9" s="480"/>
      <c r="E9" s="480"/>
      <c r="F9" s="480"/>
      <c r="G9" s="480"/>
      <c r="H9" s="480"/>
      <c r="I9" s="480"/>
      <c r="J9" s="17" t="s">
        <v>611</v>
      </c>
    </row>
    <row r="10" spans="1:10" s="483" customFormat="1" ht="12.75">
      <c r="A10" s="856" t="s">
        <v>612</v>
      </c>
      <c r="B10" s="856" t="s">
        <v>289</v>
      </c>
      <c r="C10" s="856" t="s">
        <v>614</v>
      </c>
      <c r="D10" s="899" t="s">
        <v>451</v>
      </c>
      <c r="E10" s="899" t="s">
        <v>452</v>
      </c>
      <c r="F10" s="905" t="s">
        <v>210</v>
      </c>
      <c r="G10" s="905"/>
      <c r="H10" s="905"/>
      <c r="I10" s="905"/>
      <c r="J10" s="905"/>
    </row>
    <row r="11" spans="1:10" s="483" customFormat="1" ht="12.75">
      <c r="A11" s="856"/>
      <c r="B11" s="856"/>
      <c r="C11" s="856"/>
      <c r="D11" s="899"/>
      <c r="E11" s="899"/>
      <c r="F11" s="899" t="s">
        <v>209</v>
      </c>
      <c r="G11" s="900" t="s">
        <v>453</v>
      </c>
      <c r="H11" s="900"/>
      <c r="I11" s="900"/>
      <c r="J11" s="901" t="s">
        <v>211</v>
      </c>
    </row>
    <row r="12" spans="1:10" s="483" customFormat="1" ht="24">
      <c r="A12" s="856"/>
      <c r="B12" s="856"/>
      <c r="C12" s="856"/>
      <c r="D12" s="899"/>
      <c r="E12" s="899"/>
      <c r="F12" s="899"/>
      <c r="G12" s="484" t="s">
        <v>454</v>
      </c>
      <c r="H12" s="484" t="s">
        <v>455</v>
      </c>
      <c r="I12" s="482" t="s">
        <v>456</v>
      </c>
      <c r="J12" s="901"/>
    </row>
    <row r="13" spans="1:10" ht="10.5" customHeight="1">
      <c r="A13" s="485">
        <v>1</v>
      </c>
      <c r="B13" s="485">
        <v>2</v>
      </c>
      <c r="C13" s="485">
        <v>3</v>
      </c>
      <c r="D13" s="486">
        <v>4</v>
      </c>
      <c r="E13" s="486">
        <v>5</v>
      </c>
      <c r="F13" s="486">
        <v>6</v>
      </c>
      <c r="G13" s="486">
        <v>7</v>
      </c>
      <c r="H13" s="486">
        <v>8</v>
      </c>
      <c r="I13" s="486">
        <v>9</v>
      </c>
      <c r="J13" s="486">
        <v>10</v>
      </c>
    </row>
    <row r="14" spans="1:10" ht="16.5" customHeight="1">
      <c r="A14" s="487" t="s">
        <v>618</v>
      </c>
      <c r="B14" s="488"/>
      <c r="C14" s="489"/>
      <c r="D14" s="490">
        <f>D15</f>
        <v>5000</v>
      </c>
      <c r="E14" s="490">
        <f>E15</f>
        <v>5000</v>
      </c>
      <c r="F14" s="490">
        <f>F15</f>
        <v>5000</v>
      </c>
      <c r="G14" s="491"/>
      <c r="H14" s="492"/>
      <c r="I14" s="491"/>
      <c r="J14" s="492"/>
    </row>
    <row r="15" spans="1:10" ht="16.5" customHeight="1">
      <c r="A15" s="493"/>
      <c r="B15" s="494" t="s">
        <v>620</v>
      </c>
      <c r="C15" s="495"/>
      <c r="D15" s="496">
        <f>SUM(D16:D16)</f>
        <v>5000</v>
      </c>
      <c r="E15" s="496">
        <f>SUM(E16:E16)</f>
        <v>5000</v>
      </c>
      <c r="F15" s="496">
        <f>SUM(F16:F16)</f>
        <v>5000</v>
      </c>
      <c r="G15" s="497"/>
      <c r="H15" s="496"/>
      <c r="I15" s="497"/>
      <c r="J15" s="496"/>
    </row>
    <row r="16" spans="1:10" ht="16.5" customHeight="1">
      <c r="A16" s="498"/>
      <c r="B16" s="499"/>
      <c r="C16" s="500" t="s">
        <v>622</v>
      </c>
      <c r="D16" s="501">
        <v>5000</v>
      </c>
      <c r="E16" s="502">
        <v>5000</v>
      </c>
      <c r="F16" s="501">
        <v>5000</v>
      </c>
      <c r="G16" s="502"/>
      <c r="H16" s="501"/>
      <c r="I16" s="502"/>
      <c r="J16" s="501"/>
    </row>
    <row r="17" spans="1:10" ht="12.75" customHeight="1" hidden="1">
      <c r="A17" s="487" t="s">
        <v>1</v>
      </c>
      <c r="B17" s="488"/>
      <c r="C17" s="489"/>
      <c r="D17" s="490">
        <v>0</v>
      </c>
      <c r="E17" s="503">
        <v>0</v>
      </c>
      <c r="F17" s="490">
        <v>0</v>
      </c>
      <c r="G17" s="491"/>
      <c r="H17" s="492"/>
      <c r="I17" s="491"/>
      <c r="J17" s="492"/>
    </row>
    <row r="18" spans="1:10" ht="12.75" customHeight="1" hidden="1">
      <c r="A18" s="504"/>
      <c r="B18" s="494" t="s">
        <v>3</v>
      </c>
      <c r="C18" s="495"/>
      <c r="D18" s="496">
        <v>0</v>
      </c>
      <c r="E18" s="497">
        <v>0</v>
      </c>
      <c r="F18" s="496">
        <v>0</v>
      </c>
      <c r="G18" s="497"/>
      <c r="H18" s="496"/>
      <c r="I18" s="497"/>
      <c r="J18" s="496"/>
    </row>
    <row r="19" spans="1:10" ht="12.75" customHeight="1" hidden="1">
      <c r="A19" s="505"/>
      <c r="B19" s="499"/>
      <c r="C19" s="500" t="s">
        <v>622</v>
      </c>
      <c r="D19" s="501">
        <v>0</v>
      </c>
      <c r="E19" s="502">
        <v>0</v>
      </c>
      <c r="F19" s="501">
        <v>0</v>
      </c>
      <c r="G19" s="502"/>
      <c r="H19" s="501"/>
      <c r="I19" s="502"/>
      <c r="J19" s="501"/>
    </row>
    <row r="20" spans="1:10" ht="16.5" customHeight="1">
      <c r="A20" s="487" t="s">
        <v>25</v>
      </c>
      <c r="B20" s="488"/>
      <c r="C20" s="489"/>
      <c r="D20" s="490">
        <f>D21</f>
        <v>90000</v>
      </c>
      <c r="E20" s="490">
        <f>E21</f>
        <v>90000</v>
      </c>
      <c r="F20" s="490">
        <f>F21</f>
        <v>90000</v>
      </c>
      <c r="G20" s="491"/>
      <c r="H20" s="492"/>
      <c r="I20" s="491"/>
      <c r="J20" s="492"/>
    </row>
    <row r="21" spans="1:10" ht="16.5" customHeight="1">
      <c r="A21" s="504"/>
      <c r="B21" s="494" t="s">
        <v>27</v>
      </c>
      <c r="C21" s="495"/>
      <c r="D21" s="496">
        <f>SUM(D22:D22)</f>
        <v>90000</v>
      </c>
      <c r="E21" s="496">
        <f>SUM(E22:E22)</f>
        <v>90000</v>
      </c>
      <c r="F21" s="496">
        <f>SUM(F22:F22)</f>
        <v>90000</v>
      </c>
      <c r="G21" s="497"/>
      <c r="H21" s="496"/>
      <c r="I21" s="497"/>
      <c r="J21" s="496"/>
    </row>
    <row r="22" spans="1:10" ht="16.5" customHeight="1">
      <c r="A22" s="505"/>
      <c r="B22" s="499"/>
      <c r="C22" s="500" t="s">
        <v>622</v>
      </c>
      <c r="D22" s="501">
        <v>90000</v>
      </c>
      <c r="E22" s="502">
        <v>90000</v>
      </c>
      <c r="F22" s="501">
        <v>90000</v>
      </c>
      <c r="G22" s="502"/>
      <c r="H22" s="501"/>
      <c r="I22" s="502"/>
      <c r="J22" s="501"/>
    </row>
    <row r="23" spans="1:10" ht="16.5" customHeight="1">
      <c r="A23" s="487" t="s">
        <v>33</v>
      </c>
      <c r="B23" s="488"/>
      <c r="C23" s="489"/>
      <c r="D23" s="490">
        <f>SUM(D24+D26+D28)</f>
        <v>532000</v>
      </c>
      <c r="E23" s="490">
        <f>SUM(E24+E26+E28)</f>
        <v>532000</v>
      </c>
      <c r="F23" s="490">
        <f>SUM(F24+F26+F28)</f>
        <v>532000</v>
      </c>
      <c r="G23" s="490">
        <f>SUM(G24+G26+G28)</f>
        <v>201900</v>
      </c>
      <c r="H23" s="490">
        <f>SUM(H24+H26+H28)</f>
        <v>35500</v>
      </c>
      <c r="I23" s="491"/>
      <c r="J23" s="492"/>
    </row>
    <row r="24" spans="1:10" ht="16.5" customHeight="1">
      <c r="A24" s="504"/>
      <c r="B24" s="494" t="s">
        <v>35</v>
      </c>
      <c r="C24" s="495"/>
      <c r="D24" s="496">
        <f>SUM(D25:D25)</f>
        <v>220000</v>
      </c>
      <c r="E24" s="496">
        <f>SUM(E25:E25)</f>
        <v>220000</v>
      </c>
      <c r="F24" s="496">
        <f>SUM(F25:F25)</f>
        <v>220000</v>
      </c>
      <c r="G24" s="497"/>
      <c r="H24" s="496"/>
      <c r="I24" s="497"/>
      <c r="J24" s="496"/>
    </row>
    <row r="25" spans="1:10" ht="16.5" customHeight="1">
      <c r="A25" s="504"/>
      <c r="B25" s="499"/>
      <c r="C25" s="500" t="s">
        <v>622</v>
      </c>
      <c r="D25" s="501">
        <v>220000</v>
      </c>
      <c r="E25" s="502">
        <v>220000</v>
      </c>
      <c r="F25" s="501">
        <v>220000</v>
      </c>
      <c r="G25" s="502"/>
      <c r="H25" s="501"/>
      <c r="I25" s="502"/>
      <c r="J25" s="501"/>
    </row>
    <row r="26" spans="1:10" ht="16.5" customHeight="1">
      <c r="A26" s="504"/>
      <c r="B26" s="488" t="s">
        <v>37</v>
      </c>
      <c r="C26" s="489"/>
      <c r="D26" s="492">
        <f>SUM(D27:D27)</f>
        <v>25000</v>
      </c>
      <c r="E26" s="492">
        <f>SUM(E27:E27)</f>
        <v>25000</v>
      </c>
      <c r="F26" s="492">
        <f>SUM(F27:F27)</f>
        <v>25000</v>
      </c>
      <c r="G26" s="491"/>
      <c r="H26" s="492"/>
      <c r="I26" s="491"/>
      <c r="J26" s="492"/>
    </row>
    <row r="27" spans="1:10" ht="16.5" customHeight="1">
      <c r="A27" s="504"/>
      <c r="B27" s="499"/>
      <c r="C27" s="500" t="s">
        <v>622</v>
      </c>
      <c r="D27" s="501">
        <v>25000</v>
      </c>
      <c r="E27" s="502">
        <v>25000</v>
      </c>
      <c r="F27" s="501">
        <v>25000</v>
      </c>
      <c r="G27" s="502"/>
      <c r="H27" s="501"/>
      <c r="I27" s="502"/>
      <c r="J27" s="501"/>
    </row>
    <row r="28" spans="1:10" ht="16.5" customHeight="1">
      <c r="A28" s="504"/>
      <c r="B28" s="494" t="s">
        <v>39</v>
      </c>
      <c r="C28" s="495"/>
      <c r="D28" s="496">
        <f>SUM(D29:D29)</f>
        <v>287000</v>
      </c>
      <c r="E28" s="496">
        <f>SUM(E29:E29)</f>
        <v>287000</v>
      </c>
      <c r="F28" s="496">
        <f>SUM(F29:F29)</f>
        <v>287000</v>
      </c>
      <c r="G28" s="496">
        <f>SUM(G29:G29)</f>
        <v>201900</v>
      </c>
      <c r="H28" s="496">
        <f>SUM(H29:H29)</f>
        <v>35500</v>
      </c>
      <c r="I28" s="497"/>
      <c r="J28" s="496"/>
    </row>
    <row r="29" spans="1:10" ht="16.5" customHeight="1">
      <c r="A29" s="505"/>
      <c r="B29" s="499"/>
      <c r="C29" s="500" t="s">
        <v>622</v>
      </c>
      <c r="D29" s="501">
        <v>287000</v>
      </c>
      <c r="E29" s="502">
        <v>287000</v>
      </c>
      <c r="F29" s="501">
        <v>287000</v>
      </c>
      <c r="G29" s="502">
        <v>201900</v>
      </c>
      <c r="H29" s="501">
        <v>35500</v>
      </c>
      <c r="I29" s="502"/>
      <c r="J29" s="501"/>
    </row>
    <row r="30" spans="1:10" ht="16.5" customHeight="1">
      <c r="A30" s="487" t="s">
        <v>41</v>
      </c>
      <c r="B30" s="488"/>
      <c r="C30" s="489"/>
      <c r="D30" s="490">
        <f>SUM(D31+D33)</f>
        <v>232600</v>
      </c>
      <c r="E30" s="490">
        <f>SUM(E31+E33)</f>
        <v>232600</v>
      </c>
      <c r="F30" s="490">
        <f>SUM(F31+F33)</f>
        <v>232600</v>
      </c>
      <c r="G30" s="490">
        <f>SUM(G31+G33)</f>
        <v>176900</v>
      </c>
      <c r="H30" s="490">
        <f>SUM(H31+H33)</f>
        <v>30000</v>
      </c>
      <c r="I30" s="491"/>
      <c r="J30" s="492"/>
    </row>
    <row r="31" spans="1:10" ht="16.5" customHeight="1">
      <c r="A31" s="504"/>
      <c r="B31" s="494" t="s">
        <v>43</v>
      </c>
      <c r="C31" s="495"/>
      <c r="D31" s="496">
        <f>SUM(D32:D32)</f>
        <v>182600</v>
      </c>
      <c r="E31" s="496">
        <f>SUM(E32:E32)</f>
        <v>182600</v>
      </c>
      <c r="F31" s="496">
        <f>SUM(F32:F32)</f>
        <v>182600</v>
      </c>
      <c r="G31" s="496">
        <f>SUM(G32:G32)</f>
        <v>154900</v>
      </c>
      <c r="H31" s="496">
        <f>SUM(H32:H32)</f>
        <v>27700</v>
      </c>
      <c r="I31" s="497"/>
      <c r="J31" s="496"/>
    </row>
    <row r="32" spans="1:10" ht="16.5" customHeight="1">
      <c r="A32" s="504"/>
      <c r="B32" s="499"/>
      <c r="C32" s="500" t="s">
        <v>622</v>
      </c>
      <c r="D32" s="501">
        <v>182600</v>
      </c>
      <c r="E32" s="502">
        <v>182600</v>
      </c>
      <c r="F32" s="501">
        <v>182600</v>
      </c>
      <c r="G32" s="502">
        <v>154900</v>
      </c>
      <c r="H32" s="501">
        <v>27700</v>
      </c>
      <c r="I32" s="502"/>
      <c r="J32" s="501"/>
    </row>
    <row r="33" spans="1:10" ht="16.5" customHeight="1">
      <c r="A33" s="504"/>
      <c r="B33" s="494" t="s">
        <v>55</v>
      </c>
      <c r="C33" s="495"/>
      <c r="D33" s="496">
        <f>SUM(D34:D34)</f>
        <v>50000</v>
      </c>
      <c r="E33" s="496">
        <f>SUM(E34:E34)</f>
        <v>50000</v>
      </c>
      <c r="F33" s="496">
        <f>SUM(F34:F34)</f>
        <v>50000</v>
      </c>
      <c r="G33" s="496">
        <f>SUM(G34:G34)</f>
        <v>22000</v>
      </c>
      <c r="H33" s="496">
        <f>SUM(H34:H34)</f>
        <v>2300</v>
      </c>
      <c r="I33" s="497"/>
      <c r="J33" s="496"/>
    </row>
    <row r="34" spans="1:10" ht="16.5" customHeight="1">
      <c r="A34" s="505"/>
      <c r="B34" s="499"/>
      <c r="C34" s="500" t="s">
        <v>57</v>
      </c>
      <c r="D34" s="501">
        <v>50000</v>
      </c>
      <c r="E34" s="502">
        <v>50000</v>
      </c>
      <c r="F34" s="501">
        <v>50000</v>
      </c>
      <c r="G34" s="502">
        <v>22000</v>
      </c>
      <c r="H34" s="501">
        <v>2300</v>
      </c>
      <c r="I34" s="502"/>
      <c r="J34" s="501"/>
    </row>
    <row r="35" spans="1:10" ht="16.5" customHeight="1">
      <c r="A35" s="487" t="s">
        <v>59</v>
      </c>
      <c r="B35" s="488"/>
      <c r="C35" s="489"/>
      <c r="D35" s="490">
        <f>D36</f>
        <v>5732710</v>
      </c>
      <c r="E35" s="490">
        <f>E36</f>
        <v>5732710</v>
      </c>
      <c r="F35" s="490">
        <f>F36</f>
        <v>4932710</v>
      </c>
      <c r="G35" s="490">
        <f>G36</f>
        <v>3994401</v>
      </c>
      <c r="H35" s="490">
        <f>H36</f>
        <v>6321</v>
      </c>
      <c r="I35" s="490"/>
      <c r="J35" s="490">
        <f>J36</f>
        <v>800000</v>
      </c>
    </row>
    <row r="36" spans="1:10" ht="16.5" customHeight="1">
      <c r="A36" s="504"/>
      <c r="B36" s="494" t="s">
        <v>61</v>
      </c>
      <c r="C36" s="495"/>
      <c r="D36" s="496">
        <f>SUM(D37:D38)</f>
        <v>5732710</v>
      </c>
      <c r="E36" s="496">
        <f>SUM(E37:E38)</f>
        <v>5732710</v>
      </c>
      <c r="F36" s="496">
        <f>SUM(F37:F38)</f>
        <v>4932710</v>
      </c>
      <c r="G36" s="496">
        <f>SUM(G37:G38)</f>
        <v>3994401</v>
      </c>
      <c r="H36" s="496">
        <f>SUM(H37:H38)</f>
        <v>6321</v>
      </c>
      <c r="I36" s="496"/>
      <c r="J36" s="496">
        <f>SUM(J37:J38)</f>
        <v>800000</v>
      </c>
    </row>
    <row r="37" spans="1:10" ht="16.5" customHeight="1">
      <c r="A37" s="504"/>
      <c r="B37" s="494"/>
      <c r="C37" s="495" t="s">
        <v>622</v>
      </c>
      <c r="D37" s="496">
        <v>4932710</v>
      </c>
      <c r="E37" s="497">
        <v>4932710</v>
      </c>
      <c r="F37" s="496">
        <v>4932710</v>
      </c>
      <c r="G37" s="497">
        <v>3994401</v>
      </c>
      <c r="H37" s="496">
        <v>6321</v>
      </c>
      <c r="I37" s="497"/>
      <c r="J37" s="496"/>
    </row>
    <row r="38" spans="1:10" ht="16.5" customHeight="1">
      <c r="A38" s="505"/>
      <c r="B38" s="499"/>
      <c r="C38" s="500" t="s">
        <v>63</v>
      </c>
      <c r="D38" s="501">
        <v>800000</v>
      </c>
      <c r="E38" s="502">
        <v>800000</v>
      </c>
      <c r="F38" s="501"/>
      <c r="G38" s="502"/>
      <c r="H38" s="501"/>
      <c r="I38" s="502"/>
      <c r="J38" s="501">
        <v>800000</v>
      </c>
    </row>
    <row r="39" spans="1:10" ht="16.5" customHeight="1">
      <c r="A39" s="487" t="s">
        <v>108</v>
      </c>
      <c r="B39" s="488"/>
      <c r="C39" s="489"/>
      <c r="D39" s="490">
        <f>D40</f>
        <v>2056610</v>
      </c>
      <c r="E39" s="490">
        <f>E40</f>
        <v>2056610</v>
      </c>
      <c r="F39" s="490">
        <f>F40</f>
        <v>2056610</v>
      </c>
      <c r="G39" s="490"/>
      <c r="H39" s="490">
        <f>H40</f>
        <v>2056610</v>
      </c>
      <c r="I39" s="490"/>
      <c r="J39" s="490"/>
    </row>
    <row r="40" spans="1:10" ht="16.5" customHeight="1">
      <c r="A40" s="504"/>
      <c r="B40" s="494" t="s">
        <v>110</v>
      </c>
      <c r="C40" s="495"/>
      <c r="D40" s="496">
        <f>SUM(D41:D41)</f>
        <v>2056610</v>
      </c>
      <c r="E40" s="496">
        <f>SUM(E41:E41)</f>
        <v>2056610</v>
      </c>
      <c r="F40" s="496">
        <f>SUM(F41:F41)</f>
        <v>2056610</v>
      </c>
      <c r="G40" s="496"/>
      <c r="H40" s="496">
        <f>SUM(H41:H41)</f>
        <v>2056610</v>
      </c>
      <c r="I40" s="496"/>
      <c r="J40" s="496"/>
    </row>
    <row r="41" spans="1:10" ht="16.5" customHeight="1">
      <c r="A41" s="505"/>
      <c r="B41" s="499"/>
      <c r="C41" s="500" t="s">
        <v>622</v>
      </c>
      <c r="D41" s="501">
        <v>2056610</v>
      </c>
      <c r="E41" s="502">
        <v>2056610</v>
      </c>
      <c r="F41" s="501">
        <v>2056610</v>
      </c>
      <c r="G41" s="502"/>
      <c r="H41" s="501">
        <v>2056610</v>
      </c>
      <c r="I41" s="502"/>
      <c r="J41" s="501"/>
    </row>
    <row r="42" spans="1:10" ht="16.5" customHeight="1">
      <c r="A42" s="487" t="s">
        <v>112</v>
      </c>
      <c r="B42" s="488"/>
      <c r="C42" s="489"/>
      <c r="D42" s="490">
        <f>SUM(D43+D45)</f>
        <v>337860</v>
      </c>
      <c r="E42" s="490">
        <f>SUM(E43+E45)</f>
        <v>337860</v>
      </c>
      <c r="F42" s="490">
        <f>SUM(F43+F45)</f>
        <v>337860</v>
      </c>
      <c r="G42" s="490">
        <f>SUM(G43+G45)</f>
        <v>206821</v>
      </c>
      <c r="H42" s="490">
        <f>SUM(H43+H45)</f>
        <v>34597</v>
      </c>
      <c r="I42" s="491"/>
      <c r="J42" s="492"/>
    </row>
    <row r="43" spans="1:10" ht="16.5" customHeight="1">
      <c r="A43" s="504"/>
      <c r="B43" s="494" t="s">
        <v>121</v>
      </c>
      <c r="C43" s="495"/>
      <c r="D43" s="496">
        <f>SUM(D44:D44)</f>
        <v>326200</v>
      </c>
      <c r="E43" s="496">
        <f>SUM(E44:E44)</f>
        <v>326200</v>
      </c>
      <c r="F43" s="496">
        <f>SUM(F44:F44)</f>
        <v>326200</v>
      </c>
      <c r="G43" s="496">
        <f>SUM(G44:G44)</f>
        <v>198821</v>
      </c>
      <c r="H43" s="496">
        <f>SUM(H44:H44)</f>
        <v>34597</v>
      </c>
      <c r="I43" s="497"/>
      <c r="J43" s="496"/>
    </row>
    <row r="44" spans="1:10" ht="16.5" customHeight="1">
      <c r="A44" s="504"/>
      <c r="B44" s="499"/>
      <c r="C44" s="500" t="s">
        <v>622</v>
      </c>
      <c r="D44" s="501">
        <v>326200</v>
      </c>
      <c r="E44" s="502">
        <v>326200</v>
      </c>
      <c r="F44" s="501">
        <v>326200</v>
      </c>
      <c r="G44" s="502">
        <v>198821</v>
      </c>
      <c r="H44" s="501">
        <v>34597</v>
      </c>
      <c r="I44" s="506"/>
      <c r="J44" s="501"/>
    </row>
    <row r="45" spans="1:10" ht="16.5" customHeight="1">
      <c r="A45" s="504"/>
      <c r="B45" s="494" t="s">
        <v>132</v>
      </c>
      <c r="C45" s="495"/>
      <c r="D45" s="496">
        <f>SUM(D46:D46)</f>
        <v>11660</v>
      </c>
      <c r="E45" s="496">
        <f>SUM(E46:E46)</f>
        <v>11660</v>
      </c>
      <c r="F45" s="496">
        <f>SUM(F46:F46)</f>
        <v>11660</v>
      </c>
      <c r="G45" s="496">
        <f>SUM(G46:G46)</f>
        <v>8000</v>
      </c>
      <c r="H45" s="496"/>
      <c r="I45" s="497"/>
      <c r="J45" s="496"/>
    </row>
    <row r="46" spans="1:10" ht="16.5" customHeight="1">
      <c r="A46" s="505"/>
      <c r="B46" s="499"/>
      <c r="C46" s="500" t="s">
        <v>622</v>
      </c>
      <c r="D46" s="501">
        <v>11660</v>
      </c>
      <c r="E46" s="502">
        <v>11660</v>
      </c>
      <c r="F46" s="501">
        <v>11660</v>
      </c>
      <c r="G46" s="502">
        <v>8000</v>
      </c>
      <c r="H46" s="501"/>
      <c r="I46" s="502"/>
      <c r="J46" s="501"/>
    </row>
    <row r="47" spans="1:10" ht="16.5" customHeight="1">
      <c r="A47" s="504" t="s">
        <v>134</v>
      </c>
      <c r="B47" s="494"/>
      <c r="C47" s="495"/>
      <c r="D47" s="507">
        <f>D48</f>
        <v>150000</v>
      </c>
      <c r="E47" s="507">
        <f>E48</f>
        <v>150000</v>
      </c>
      <c r="F47" s="507">
        <f>F48</f>
        <v>150000</v>
      </c>
      <c r="G47" s="507">
        <f>G48</f>
        <v>114334</v>
      </c>
      <c r="H47" s="507">
        <f>H48</f>
        <v>17680</v>
      </c>
      <c r="I47" s="497"/>
      <c r="J47" s="496"/>
    </row>
    <row r="48" spans="1:10" ht="16.5" customHeight="1">
      <c r="A48" s="504"/>
      <c r="B48" s="494" t="s">
        <v>138</v>
      </c>
      <c r="C48" s="495"/>
      <c r="D48" s="496">
        <f>SUM(D49:D49)</f>
        <v>150000</v>
      </c>
      <c r="E48" s="496">
        <f>SUM(E49:E49)</f>
        <v>150000</v>
      </c>
      <c r="F48" s="496">
        <f>SUM(F49:F49)</f>
        <v>150000</v>
      </c>
      <c r="G48" s="496">
        <f>SUM(G49:G49)</f>
        <v>114334</v>
      </c>
      <c r="H48" s="496">
        <f>SUM(H49:H49)</f>
        <v>17680</v>
      </c>
      <c r="I48" s="497"/>
      <c r="J48" s="496"/>
    </row>
    <row r="49" spans="1:10" ht="16.5" customHeight="1">
      <c r="A49" s="498"/>
      <c r="B49" s="499"/>
      <c r="C49" s="500" t="s">
        <v>622</v>
      </c>
      <c r="D49" s="501">
        <v>150000</v>
      </c>
      <c r="E49" s="502">
        <v>150000</v>
      </c>
      <c r="F49" s="501">
        <v>150000</v>
      </c>
      <c r="G49" s="502">
        <v>114334</v>
      </c>
      <c r="H49" s="501">
        <v>17680</v>
      </c>
      <c r="I49" s="502"/>
      <c r="J49" s="501"/>
    </row>
    <row r="50" spans="1:10" ht="19.5" customHeight="1">
      <c r="A50" s="902" t="s">
        <v>196</v>
      </c>
      <c r="B50" s="902"/>
      <c r="C50" s="902"/>
      <c r="D50" s="508">
        <f>SUM(D14+D20+D23+D30+D35+D39+D42+D47)</f>
        <v>9136780</v>
      </c>
      <c r="E50" s="508">
        <f>SUM(E14+E20+E23+E30+E35+E39+E42+E47)</f>
        <v>9136780</v>
      </c>
      <c r="F50" s="508">
        <f>SUM(F14+F20+F23+F30+F35+F39+F42+F47)</f>
        <v>8336780</v>
      </c>
      <c r="G50" s="508">
        <f>SUM(G14+G20+G23+G30+G35+G39+G42+G47)</f>
        <v>4694356</v>
      </c>
      <c r="H50" s="508">
        <f>SUM(H14+H20+H23+H30+H35+H39+H42+H47)</f>
        <v>2180708</v>
      </c>
      <c r="I50" s="509" t="s">
        <v>457</v>
      </c>
      <c r="J50" s="508">
        <f>SUM(J14+J20+J23+J30+J35+J39+J42+J47)</f>
        <v>800000</v>
      </c>
    </row>
  </sheetData>
  <mergeCells count="12">
    <mergeCell ref="A7:J7"/>
    <mergeCell ref="B8:I8"/>
    <mergeCell ref="A10:A12"/>
    <mergeCell ref="B10:B12"/>
    <mergeCell ref="C10:C12"/>
    <mergeCell ref="D10:D12"/>
    <mergeCell ref="E10:E12"/>
    <mergeCell ref="F10:J10"/>
    <mergeCell ref="F11:F12"/>
    <mergeCell ref="G11:I11"/>
    <mergeCell ref="J11:J12"/>
    <mergeCell ref="A50:C50"/>
  </mergeCells>
  <printOptions horizontalCentered="1"/>
  <pageMargins left="0.5513888888888889" right="0.15763888888888888" top="0.23611111111111113" bottom="0.5902777777777778" header="0.5118055555555556" footer="0.5118055555555556"/>
  <pageSetup horizontalDpi="300" verticalDpi="300" orientation="portrait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D25"/>
  <sheetViews>
    <sheetView workbookViewId="0" topLeftCell="A1">
      <selection activeCell="A1" sqref="A1:IV1"/>
    </sheetView>
  </sheetViews>
  <sheetFormatPr defaultColWidth="9.00390625" defaultRowHeight="12.75"/>
  <cols>
    <col min="1" max="1" width="22.125" style="33" customWidth="1"/>
    <col min="2" max="2" width="7.00390625" style="33" customWidth="1"/>
    <col min="3" max="4" width="9.125" style="33" customWidth="1"/>
    <col min="5" max="5" width="9.125" style="510" customWidth="1"/>
    <col min="6" max="7" width="9.125" style="33" customWidth="1"/>
    <col min="8" max="8" width="12.375" style="33" customWidth="1"/>
    <col min="9" max="9" width="11.625" style="0" customWidth="1"/>
    <col min="83" max="16384" width="9.125" style="33" customWidth="1"/>
  </cols>
  <sheetData>
    <row r="1" spans="1:82" s="362" customFormat="1" ht="12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37" t="s">
        <v>458</v>
      </c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</row>
    <row r="2" spans="1:82" s="362" customFormat="1" ht="12" customHeight="1">
      <c r="A2" s="5"/>
      <c r="B2" s="5"/>
      <c r="C2" s="5"/>
      <c r="D2" s="5"/>
      <c r="E2" s="5"/>
      <c r="F2" s="5"/>
      <c r="G2" s="5"/>
      <c r="H2" s="5"/>
      <c r="I2" s="5"/>
      <c r="J2" s="5"/>
      <c r="K2" s="4" t="s">
        <v>90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</row>
    <row r="3" spans="1:82" s="362" customFormat="1" ht="12" customHeight="1">
      <c r="A3" s="5"/>
      <c r="B3" s="5"/>
      <c r="C3" s="5"/>
      <c r="D3" s="5"/>
      <c r="E3" s="5"/>
      <c r="F3" s="5"/>
      <c r="G3" s="5"/>
      <c r="H3" s="5"/>
      <c r="I3" s="5"/>
      <c r="J3" s="5"/>
      <c r="K3" s="4" t="s">
        <v>609</v>
      </c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</row>
    <row r="4" spans="1:82" s="362" customFormat="1" ht="12" customHeight="1">
      <c r="A4" s="5"/>
      <c r="B4" s="5"/>
      <c r="C4" s="5"/>
      <c r="D4" s="5"/>
      <c r="E4" s="5"/>
      <c r="F4" s="5"/>
      <c r="G4" s="5"/>
      <c r="H4" s="5"/>
      <c r="I4" s="5"/>
      <c r="J4" s="5"/>
      <c r="K4" s="9" t="s">
        <v>623</v>
      </c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</row>
    <row r="5" spans="1:13" ht="54" customHeight="1">
      <c r="A5" s="909" t="s">
        <v>459</v>
      </c>
      <c r="B5" s="909"/>
      <c r="C5" s="909"/>
      <c r="D5" s="909"/>
      <c r="E5" s="909"/>
      <c r="F5" s="909"/>
      <c r="G5" s="909"/>
      <c r="H5" s="909"/>
      <c r="I5" s="909"/>
      <c r="J5" s="909"/>
      <c r="K5" s="909"/>
      <c r="L5" s="909"/>
      <c r="M5" s="909"/>
    </row>
    <row r="7" ht="12.75">
      <c r="M7" s="511" t="s">
        <v>204</v>
      </c>
    </row>
    <row r="8" spans="1:13" ht="12.75" customHeight="1">
      <c r="A8" s="906" t="s">
        <v>460</v>
      </c>
      <c r="B8" s="910" t="s">
        <v>612</v>
      </c>
      <c r="C8" s="910" t="s">
        <v>613</v>
      </c>
      <c r="D8" s="906" t="s">
        <v>461</v>
      </c>
      <c r="E8" s="911" t="s">
        <v>614</v>
      </c>
      <c r="F8" s="906" t="s">
        <v>462</v>
      </c>
      <c r="G8" s="906" t="s">
        <v>210</v>
      </c>
      <c r="H8" s="906"/>
      <c r="I8" s="906"/>
      <c r="J8" s="906"/>
      <c r="K8" s="906"/>
      <c r="L8" s="906"/>
      <c r="M8" s="906"/>
    </row>
    <row r="9" spans="1:13" ht="12.75" customHeight="1">
      <c r="A9" s="906"/>
      <c r="B9" s="910"/>
      <c r="C9" s="910"/>
      <c r="D9" s="906"/>
      <c r="E9" s="911"/>
      <c r="F9" s="906"/>
      <c r="G9" s="906" t="s">
        <v>463</v>
      </c>
      <c r="H9" s="906" t="s">
        <v>208</v>
      </c>
      <c r="I9" s="906"/>
      <c r="J9" s="906"/>
      <c r="K9" s="906"/>
      <c r="L9" s="906"/>
      <c r="M9" s="906" t="s">
        <v>464</v>
      </c>
    </row>
    <row r="10" spans="1:13" ht="63" customHeight="1">
      <c r="A10" s="906"/>
      <c r="B10" s="910"/>
      <c r="C10" s="910"/>
      <c r="D10" s="906"/>
      <c r="E10" s="911"/>
      <c r="F10" s="906"/>
      <c r="G10" s="906"/>
      <c r="H10" s="23" t="s">
        <v>454</v>
      </c>
      <c r="I10" s="23" t="s">
        <v>455</v>
      </c>
      <c r="J10" s="23" t="s">
        <v>456</v>
      </c>
      <c r="K10" s="23" t="s">
        <v>465</v>
      </c>
      <c r="L10" s="23" t="s">
        <v>466</v>
      </c>
      <c r="M10" s="906"/>
    </row>
    <row r="11" spans="1:13" ht="12.75">
      <c r="A11" s="365">
        <v>1</v>
      </c>
      <c r="B11" s="365">
        <v>2</v>
      </c>
      <c r="C11" s="365">
        <v>3</v>
      </c>
      <c r="D11" s="365">
        <v>4</v>
      </c>
      <c r="E11" s="365">
        <v>5</v>
      </c>
      <c r="F11" s="365">
        <v>6</v>
      </c>
      <c r="G11" s="365">
        <v>7</v>
      </c>
      <c r="H11" s="365">
        <v>8</v>
      </c>
      <c r="I11" s="365">
        <v>9</v>
      </c>
      <c r="J11" s="365">
        <v>10</v>
      </c>
      <c r="K11" s="365">
        <v>11</v>
      </c>
      <c r="L11" s="365">
        <v>12</v>
      </c>
      <c r="M11" s="365">
        <v>13</v>
      </c>
    </row>
    <row r="12" spans="1:13" ht="63.75" customHeight="1">
      <c r="A12" s="907" t="s">
        <v>467</v>
      </c>
      <c r="B12" s="907"/>
      <c r="C12" s="907"/>
      <c r="D12" s="512"/>
      <c r="E12" s="513"/>
      <c r="F12" s="514"/>
      <c r="G12" s="514"/>
      <c r="H12" s="514"/>
      <c r="I12" s="514"/>
      <c r="J12" s="514"/>
      <c r="K12" s="514"/>
      <c r="L12" s="514"/>
      <c r="M12" s="514"/>
    </row>
    <row r="13" spans="1:13" ht="89.25">
      <c r="A13" s="515" t="s">
        <v>468</v>
      </c>
      <c r="B13" s="516">
        <v>750</v>
      </c>
      <c r="C13" s="516">
        <v>75075</v>
      </c>
      <c r="D13" s="517" t="s">
        <v>457</v>
      </c>
      <c r="E13" s="518">
        <v>2329</v>
      </c>
      <c r="F13" s="519">
        <v>125000</v>
      </c>
      <c r="G13" s="519">
        <v>125000</v>
      </c>
      <c r="H13" s="520" t="s">
        <v>457</v>
      </c>
      <c r="I13" s="520" t="s">
        <v>457</v>
      </c>
      <c r="J13" s="519">
        <v>125000</v>
      </c>
      <c r="K13" s="521"/>
      <c r="L13" s="521"/>
      <c r="M13" s="521"/>
    </row>
    <row r="14" spans="1:13" ht="12.75">
      <c r="A14" s="522"/>
      <c r="B14" s="522"/>
      <c r="C14" s="522"/>
      <c r="D14" s="523"/>
      <c r="E14" s="524"/>
      <c r="F14" s="525"/>
      <c r="G14" s="525"/>
      <c r="H14" s="525"/>
      <c r="I14" s="525"/>
      <c r="J14" s="525"/>
      <c r="K14" s="526"/>
      <c r="L14" s="526"/>
      <c r="M14" s="526"/>
    </row>
    <row r="15" spans="1:13" ht="63.75" customHeight="1">
      <c r="A15" s="907" t="s">
        <v>469</v>
      </c>
      <c r="B15" s="907"/>
      <c r="C15" s="907"/>
      <c r="D15" s="527"/>
      <c r="E15" s="513"/>
      <c r="F15" s="528"/>
      <c r="G15" s="528"/>
      <c r="H15" s="528"/>
      <c r="I15" s="528"/>
      <c r="J15" s="528"/>
      <c r="K15" s="514"/>
      <c r="L15" s="514"/>
      <c r="M15" s="514"/>
    </row>
    <row r="16" spans="1:13" ht="12.75">
      <c r="A16" s="529"/>
      <c r="B16" s="530"/>
      <c r="C16" s="530"/>
      <c r="D16" s="530"/>
      <c r="E16" s="531"/>
      <c r="F16" s="532"/>
      <c r="G16" s="532"/>
      <c r="H16" s="532"/>
      <c r="I16" s="532"/>
      <c r="J16" s="532"/>
      <c r="K16" s="521"/>
      <c r="L16" s="521"/>
      <c r="M16" s="521"/>
    </row>
    <row r="17" spans="1:13" ht="15.75">
      <c r="A17" s="533" t="s">
        <v>470</v>
      </c>
      <c r="B17" s="522"/>
      <c r="C17" s="522"/>
      <c r="D17" s="534"/>
      <c r="E17"/>
      <c r="F17" s="535"/>
      <c r="G17" s="535"/>
      <c r="H17" s="535"/>
      <c r="I17" s="535"/>
      <c r="J17" s="536"/>
      <c r="K17" s="537"/>
      <c r="L17" s="537"/>
      <c r="M17" s="537"/>
    </row>
    <row r="18" spans="1:13" ht="12.75">
      <c r="A18" s="523"/>
      <c r="B18" s="523"/>
      <c r="C18" s="523"/>
      <c r="D18" s="523"/>
      <c r="E18" s="524"/>
      <c r="F18" s="525"/>
      <c r="G18" s="525"/>
      <c r="H18" s="525"/>
      <c r="I18" s="525"/>
      <c r="J18" s="525"/>
      <c r="K18" s="526"/>
      <c r="L18" s="526"/>
      <c r="M18" s="526"/>
    </row>
    <row r="19" spans="1:13" ht="12.75" hidden="1">
      <c r="A19" s="538"/>
      <c r="B19" s="538"/>
      <c r="C19" s="538"/>
      <c r="D19" s="538"/>
      <c r="E19" s="539"/>
      <c r="F19" s="540"/>
      <c r="G19" s="540"/>
      <c r="H19" s="540"/>
      <c r="I19" s="540"/>
      <c r="J19" s="540"/>
      <c r="K19" s="541"/>
      <c r="L19" s="541"/>
      <c r="M19" s="541"/>
    </row>
    <row r="20" spans="1:13" ht="12.75" hidden="1">
      <c r="A20" s="522"/>
      <c r="B20" s="522"/>
      <c r="C20" s="522"/>
      <c r="D20" s="522"/>
      <c r="E20" s="542"/>
      <c r="F20" s="543"/>
      <c r="G20" s="543"/>
      <c r="H20" s="543"/>
      <c r="I20" s="543"/>
      <c r="J20" s="543"/>
      <c r="K20" s="537"/>
      <c r="L20" s="537"/>
      <c r="M20" s="537"/>
    </row>
    <row r="21" spans="1:13" ht="12.75" hidden="1">
      <c r="A21" s="523"/>
      <c r="B21" s="523"/>
      <c r="C21" s="523"/>
      <c r="D21" s="523"/>
      <c r="E21" s="524"/>
      <c r="F21" s="525"/>
      <c r="G21" s="525"/>
      <c r="H21" s="525"/>
      <c r="I21" s="525"/>
      <c r="J21" s="525"/>
      <c r="K21" s="526"/>
      <c r="L21" s="526"/>
      <c r="M21" s="526"/>
    </row>
    <row r="22" spans="1:13" ht="12.75" hidden="1">
      <c r="A22" s="908" t="s">
        <v>471</v>
      </c>
      <c r="B22" s="908"/>
      <c r="C22" s="908"/>
      <c r="D22" s="527"/>
      <c r="E22" s="513"/>
      <c r="F22" s="528"/>
      <c r="G22" s="528"/>
      <c r="H22" s="528"/>
      <c r="I22" s="528"/>
      <c r="J22" s="528"/>
      <c r="K22" s="514"/>
      <c r="L22" s="514"/>
      <c r="M22" s="514"/>
    </row>
    <row r="23" spans="1:13" ht="12.75" hidden="1">
      <c r="A23" s="530"/>
      <c r="B23" s="530"/>
      <c r="C23" s="530"/>
      <c r="D23" s="530"/>
      <c r="E23" s="531"/>
      <c r="F23" s="532"/>
      <c r="G23" s="532"/>
      <c r="H23" s="532"/>
      <c r="I23" s="532"/>
      <c r="J23" s="532"/>
      <c r="K23" s="521"/>
      <c r="L23" s="521"/>
      <c r="M23" s="521"/>
    </row>
    <row r="24" spans="1:13" ht="12.75" hidden="1">
      <c r="A24" s="523"/>
      <c r="B24" s="523"/>
      <c r="C24" s="523"/>
      <c r="D24" s="523"/>
      <c r="E24" s="524"/>
      <c r="F24" s="525"/>
      <c r="G24" s="525"/>
      <c r="H24" s="525"/>
      <c r="I24" s="525"/>
      <c r="J24" s="525"/>
      <c r="K24" s="526"/>
      <c r="L24" s="526"/>
      <c r="M24" s="526"/>
    </row>
    <row r="25" spans="1:13" ht="15.75" hidden="1">
      <c r="A25" s="870" t="s">
        <v>472</v>
      </c>
      <c r="B25" s="870"/>
      <c r="C25" s="870"/>
      <c r="D25" s="328"/>
      <c r="E25" s="328"/>
      <c r="F25" s="328"/>
      <c r="G25" s="328"/>
      <c r="H25" s="328"/>
      <c r="I25" s="328"/>
      <c r="J25" s="328"/>
      <c r="K25" s="544"/>
      <c r="L25" s="544"/>
      <c r="M25" s="544"/>
    </row>
  </sheetData>
  <mergeCells count="15">
    <mergeCell ref="A5:M5"/>
    <mergeCell ref="A8:A10"/>
    <mergeCell ref="B8:B10"/>
    <mergeCell ref="C8:C10"/>
    <mergeCell ref="D8:D10"/>
    <mergeCell ref="E8:E10"/>
    <mergeCell ref="F8:F10"/>
    <mergeCell ref="G8:M8"/>
    <mergeCell ref="G9:G10"/>
    <mergeCell ref="H9:L9"/>
    <mergeCell ref="A25:C25"/>
    <mergeCell ref="M9:M10"/>
    <mergeCell ref="A12:C12"/>
    <mergeCell ref="A15:C15"/>
    <mergeCell ref="A22:C22"/>
  </mergeCells>
  <printOptions horizontalCentered="1"/>
  <pageMargins left="0.5511811023622047" right="0.5511811023622047" top="0.8267716535433072" bottom="0.3937007874015748" header="0.5118110236220472" footer="0.5118110236220472"/>
  <pageSetup horizontalDpi="300" verticalDpi="300" orientation="landscape" paperSize="9" scale="9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A1" sqref="A1:IV1"/>
    </sheetView>
  </sheetViews>
  <sheetFormatPr defaultColWidth="9.00390625" defaultRowHeight="12.75"/>
  <cols>
    <col min="1" max="1" width="28.00390625" style="0" customWidth="1"/>
    <col min="2" max="2" width="6.375" style="0" customWidth="1"/>
    <col min="3" max="3" width="7.625" style="0" customWidth="1"/>
    <col min="4" max="4" width="10.25390625" style="0" customWidth="1"/>
    <col min="5" max="5" width="6.375" style="0" customWidth="1"/>
    <col min="6" max="6" width="11.375" style="0" customWidth="1"/>
    <col min="7" max="7" width="11.625" style="0" customWidth="1"/>
    <col min="8" max="9" width="9.25390625" style="0" customWidth="1"/>
    <col min="10" max="10" width="11.375" style="0" customWidth="1"/>
    <col min="11" max="12" width="9.25390625" style="0" customWidth="1"/>
    <col min="13" max="13" width="10.625" style="0" customWidth="1"/>
  </cols>
  <sheetData>
    <row r="1" s="5" customFormat="1" ht="12" customHeight="1">
      <c r="K1" s="137" t="s">
        <v>473</v>
      </c>
    </row>
    <row r="2" s="5" customFormat="1" ht="12" customHeight="1">
      <c r="K2" s="4" t="s">
        <v>90</v>
      </c>
    </row>
    <row r="3" s="5" customFormat="1" ht="12" customHeight="1">
      <c r="K3" s="4" t="s">
        <v>609</v>
      </c>
    </row>
    <row r="4" s="5" customFormat="1" ht="12" customHeight="1">
      <c r="K4" s="9" t="s">
        <v>623</v>
      </c>
    </row>
    <row r="7" spans="1:13" ht="35.25" customHeight="1">
      <c r="A7" s="917" t="s">
        <v>459</v>
      </c>
      <c r="B7" s="917"/>
      <c r="C7" s="917"/>
      <c r="D7" s="917"/>
      <c r="E7" s="917"/>
      <c r="F7" s="917"/>
      <c r="G7" s="917"/>
      <c r="H7" s="917"/>
      <c r="I7" s="917"/>
      <c r="J7" s="917"/>
      <c r="K7" s="917"/>
      <c r="L7" s="917"/>
      <c r="M7" s="917"/>
    </row>
    <row r="8" spans="1:8" ht="12.75">
      <c r="A8" s="33"/>
      <c r="B8" s="33"/>
      <c r="C8" s="33"/>
      <c r="D8" s="33"/>
      <c r="E8" s="510"/>
      <c r="F8" s="33"/>
      <c r="G8" s="33"/>
      <c r="H8" s="33"/>
    </row>
    <row r="9" spans="1:13" ht="12.75">
      <c r="A9" s="33"/>
      <c r="B9" s="33"/>
      <c r="C9" s="33"/>
      <c r="D9" s="33"/>
      <c r="E9" s="510"/>
      <c r="F9" s="33"/>
      <c r="G9" s="33"/>
      <c r="H9" s="33"/>
      <c r="M9" s="545" t="s">
        <v>204</v>
      </c>
    </row>
    <row r="10" spans="1:13" ht="12.75" customHeight="1">
      <c r="A10" s="906" t="s">
        <v>460</v>
      </c>
      <c r="B10" s="910" t="s">
        <v>612</v>
      </c>
      <c r="C10" s="910" t="s">
        <v>613</v>
      </c>
      <c r="D10" s="906" t="s">
        <v>461</v>
      </c>
      <c r="E10" s="911" t="s">
        <v>614</v>
      </c>
      <c r="F10" s="906" t="s">
        <v>462</v>
      </c>
      <c r="G10" s="906" t="s">
        <v>210</v>
      </c>
      <c r="H10" s="906"/>
      <c r="I10" s="906"/>
      <c r="J10" s="906"/>
      <c r="K10" s="906"/>
      <c r="L10" s="906"/>
      <c r="M10" s="906"/>
    </row>
    <row r="11" spans="1:13" ht="12.75" customHeight="1">
      <c r="A11" s="906"/>
      <c r="B11" s="910"/>
      <c r="C11" s="910"/>
      <c r="D11" s="906"/>
      <c r="E11" s="911"/>
      <c r="F11" s="906"/>
      <c r="G11" s="906" t="s">
        <v>463</v>
      </c>
      <c r="H11" s="906" t="s">
        <v>208</v>
      </c>
      <c r="I11" s="906"/>
      <c r="J11" s="906"/>
      <c r="K11" s="906"/>
      <c r="L11" s="906"/>
      <c r="M11" s="906" t="s">
        <v>464</v>
      </c>
    </row>
    <row r="12" spans="1:13" ht="45.75" customHeight="1">
      <c r="A12" s="906"/>
      <c r="B12" s="910"/>
      <c r="C12" s="910"/>
      <c r="D12" s="906"/>
      <c r="E12" s="911"/>
      <c r="F12" s="906"/>
      <c r="G12" s="906"/>
      <c r="H12" s="23" t="s">
        <v>454</v>
      </c>
      <c r="I12" s="23" t="s">
        <v>455</v>
      </c>
      <c r="J12" s="23" t="s">
        <v>456</v>
      </c>
      <c r="K12" s="23" t="s">
        <v>465</v>
      </c>
      <c r="L12" s="23" t="s">
        <v>466</v>
      </c>
      <c r="M12" s="906"/>
    </row>
    <row r="13" spans="1:13" ht="12.75">
      <c r="A13" s="365">
        <v>1</v>
      </c>
      <c r="B13" s="365">
        <v>2</v>
      </c>
      <c r="C13" s="365">
        <v>3</v>
      </c>
      <c r="D13" s="365">
        <v>4</v>
      </c>
      <c r="E13" s="365">
        <v>5</v>
      </c>
      <c r="F13" s="365">
        <v>6</v>
      </c>
      <c r="G13" s="365">
        <v>7</v>
      </c>
      <c r="H13" s="365">
        <v>8</v>
      </c>
      <c r="I13" s="365">
        <v>9</v>
      </c>
      <c r="J13" s="365">
        <v>10</v>
      </c>
      <c r="K13" s="365">
        <v>11</v>
      </c>
      <c r="L13" s="365">
        <v>12</v>
      </c>
      <c r="M13" s="365">
        <v>13</v>
      </c>
    </row>
    <row r="14" spans="1:13" ht="63.75" customHeight="1">
      <c r="A14" s="912" t="s">
        <v>467</v>
      </c>
      <c r="B14" s="912"/>
      <c r="C14" s="912"/>
      <c r="D14" s="547"/>
      <c r="E14" s="548"/>
      <c r="F14" s="549"/>
      <c r="G14" s="549"/>
      <c r="H14" s="549"/>
      <c r="I14" s="549"/>
      <c r="J14" s="549"/>
      <c r="K14" s="549"/>
      <c r="L14" s="549"/>
      <c r="M14" s="549"/>
    </row>
    <row r="15" spans="1:13" ht="39" customHeight="1">
      <c r="A15" s="915" t="s">
        <v>474</v>
      </c>
      <c r="B15" s="550">
        <v>600</v>
      </c>
      <c r="C15" s="551">
        <v>60014</v>
      </c>
      <c r="D15" s="552">
        <v>1430390</v>
      </c>
      <c r="E15" s="553">
        <v>6610</v>
      </c>
      <c r="F15" s="552">
        <v>1719749</v>
      </c>
      <c r="G15" s="554"/>
      <c r="H15" s="555"/>
      <c r="I15" s="554"/>
      <c r="J15" s="555"/>
      <c r="K15" s="554"/>
      <c r="L15" s="555"/>
      <c r="M15" s="556">
        <v>1719749</v>
      </c>
    </row>
    <row r="16" spans="1:13" ht="34.5" customHeight="1">
      <c r="A16" s="915"/>
      <c r="B16" s="557"/>
      <c r="C16" s="558"/>
      <c r="D16" s="559"/>
      <c r="E16" s="560">
        <v>6620</v>
      </c>
      <c r="F16" s="561">
        <v>94250</v>
      </c>
      <c r="G16" s="562"/>
      <c r="H16" s="563"/>
      <c r="I16" s="562"/>
      <c r="J16" s="563"/>
      <c r="K16" s="562"/>
      <c r="L16" s="563"/>
      <c r="M16" s="564">
        <v>94250</v>
      </c>
    </row>
    <row r="17" spans="1:13" ht="22.5" customHeight="1">
      <c r="A17" s="565" t="s">
        <v>475</v>
      </c>
      <c r="B17" s="565">
        <v>600</v>
      </c>
      <c r="C17" s="546"/>
      <c r="D17" s="566">
        <f>SUM(D15:D16)</f>
        <v>1430390</v>
      </c>
      <c r="E17" s="567"/>
      <c r="F17" s="566">
        <f>SUM(F15:F16)</f>
        <v>1813999</v>
      </c>
      <c r="G17" s="549"/>
      <c r="H17" s="549"/>
      <c r="I17" s="549"/>
      <c r="J17" s="549"/>
      <c r="K17" s="549"/>
      <c r="L17" s="549"/>
      <c r="M17" s="566">
        <f>SUM(M15:M16)</f>
        <v>1813999</v>
      </c>
    </row>
    <row r="18" spans="1:13" ht="63" customHeight="1">
      <c r="A18" s="568" t="s">
        <v>476</v>
      </c>
      <c r="B18" s="569">
        <v>801</v>
      </c>
      <c r="C18" s="569">
        <v>80105</v>
      </c>
      <c r="D18" s="570">
        <v>168900</v>
      </c>
      <c r="E18" s="571">
        <v>2310</v>
      </c>
      <c r="F18" s="570">
        <v>168900</v>
      </c>
      <c r="G18" s="570">
        <v>168900</v>
      </c>
      <c r="H18" s="570">
        <v>168900</v>
      </c>
      <c r="I18" s="570"/>
      <c r="J18" s="570"/>
      <c r="K18" s="570"/>
      <c r="L18" s="570"/>
      <c r="M18" s="570"/>
    </row>
    <row r="19" spans="1:13" ht="41.25" customHeight="1">
      <c r="A19" s="568" t="s">
        <v>477</v>
      </c>
      <c r="B19" s="569">
        <v>852</v>
      </c>
      <c r="C19" s="569">
        <v>85201</v>
      </c>
      <c r="D19" s="570">
        <v>272136</v>
      </c>
      <c r="E19" s="571">
        <v>2320</v>
      </c>
      <c r="F19" s="570">
        <v>272136</v>
      </c>
      <c r="G19" s="570">
        <v>272136</v>
      </c>
      <c r="H19" s="570"/>
      <c r="I19" s="570"/>
      <c r="J19" s="570"/>
      <c r="K19" s="570"/>
      <c r="L19" s="570"/>
      <c r="M19" s="570"/>
    </row>
    <row r="20" spans="1:13" ht="42.75" customHeight="1">
      <c r="A20" s="568" t="s">
        <v>478</v>
      </c>
      <c r="B20" s="569">
        <v>852</v>
      </c>
      <c r="C20" s="569">
        <v>85204</v>
      </c>
      <c r="D20" s="570">
        <v>21740</v>
      </c>
      <c r="E20" s="571">
        <v>2310</v>
      </c>
      <c r="F20" s="570">
        <v>21740</v>
      </c>
      <c r="G20" s="570">
        <v>21740</v>
      </c>
      <c r="H20" s="570"/>
      <c r="I20" s="570"/>
      <c r="J20" s="570"/>
      <c r="K20" s="570"/>
      <c r="L20" s="570"/>
      <c r="M20" s="570"/>
    </row>
    <row r="21" spans="1:13" ht="48.75" customHeight="1">
      <c r="A21" s="568" t="s">
        <v>478</v>
      </c>
      <c r="B21" s="569">
        <v>852</v>
      </c>
      <c r="C21" s="569">
        <v>85204</v>
      </c>
      <c r="D21" s="570">
        <v>110265</v>
      </c>
      <c r="E21" s="571">
        <v>2320</v>
      </c>
      <c r="F21" s="570">
        <v>110265</v>
      </c>
      <c r="G21" s="570">
        <v>110265</v>
      </c>
      <c r="H21" s="570"/>
      <c r="I21" s="570"/>
      <c r="J21" s="570"/>
      <c r="K21" s="570"/>
      <c r="L21" s="570"/>
      <c r="M21" s="570"/>
    </row>
    <row r="22" spans="1:13" ht="47.25" customHeight="1">
      <c r="A22" s="568" t="s">
        <v>478</v>
      </c>
      <c r="B22" s="572">
        <v>852</v>
      </c>
      <c r="C22" s="569">
        <v>85204</v>
      </c>
      <c r="D22" s="570">
        <v>15811</v>
      </c>
      <c r="E22" s="571">
        <v>2330</v>
      </c>
      <c r="F22" s="570">
        <v>15811</v>
      </c>
      <c r="G22" s="570">
        <v>15811</v>
      </c>
      <c r="H22" s="570"/>
      <c r="I22" s="570"/>
      <c r="J22" s="570"/>
      <c r="K22" s="570"/>
      <c r="L22" s="570"/>
      <c r="M22" s="570"/>
    </row>
    <row r="23" spans="1:13" s="578" customFormat="1" ht="22.5" customHeight="1">
      <c r="A23" s="573" t="s">
        <v>475</v>
      </c>
      <c r="B23" s="574">
        <v>852</v>
      </c>
      <c r="C23" s="575"/>
      <c r="D23" s="576">
        <f>SUM(D19:D22)</f>
        <v>419952</v>
      </c>
      <c r="E23" s="577"/>
      <c r="F23" s="576">
        <f>SUM(F19:F22)</f>
        <v>419952</v>
      </c>
      <c r="G23" s="576">
        <f>SUM(G19:G22)</f>
        <v>419952</v>
      </c>
      <c r="H23" s="576"/>
      <c r="I23" s="576"/>
      <c r="J23" s="576"/>
      <c r="K23" s="576"/>
      <c r="L23" s="576"/>
      <c r="M23" s="576"/>
    </row>
    <row r="24" spans="1:13" ht="54" customHeight="1">
      <c r="A24" s="568" t="s">
        <v>479</v>
      </c>
      <c r="B24" s="569">
        <v>853</v>
      </c>
      <c r="C24" s="569">
        <v>85311</v>
      </c>
      <c r="D24" s="570">
        <v>4470</v>
      </c>
      <c r="E24" s="571">
        <v>2320</v>
      </c>
      <c r="F24" s="570">
        <v>4470</v>
      </c>
      <c r="G24" s="570">
        <v>4470</v>
      </c>
      <c r="H24" s="570"/>
      <c r="I24" s="570"/>
      <c r="J24" s="570"/>
      <c r="K24" s="570"/>
      <c r="L24" s="570"/>
      <c r="M24" s="570"/>
    </row>
    <row r="25" spans="1:13" ht="61.5" customHeight="1">
      <c r="A25" s="579" t="s">
        <v>480</v>
      </c>
      <c r="B25" s="569">
        <v>854</v>
      </c>
      <c r="C25" s="569">
        <v>85403</v>
      </c>
      <c r="D25" s="570">
        <v>32258</v>
      </c>
      <c r="E25" s="571">
        <v>2310</v>
      </c>
      <c r="F25" s="570">
        <v>32258</v>
      </c>
      <c r="G25" s="570">
        <v>32258</v>
      </c>
      <c r="H25" s="570">
        <v>32258</v>
      </c>
      <c r="I25" s="570"/>
      <c r="J25" s="570"/>
      <c r="K25" s="570"/>
      <c r="L25" s="570"/>
      <c r="M25" s="570"/>
    </row>
    <row r="26" spans="1:14" ht="32.25" customHeight="1">
      <c r="A26" s="916" t="s">
        <v>481</v>
      </c>
      <c r="B26" s="916"/>
      <c r="C26" s="916"/>
      <c r="D26" s="580">
        <f>D17+D18+D23+D24+D25</f>
        <v>2055970</v>
      </c>
      <c r="E26" s="581" t="s">
        <v>321</v>
      </c>
      <c r="F26" s="580">
        <f aca="true" t="shared" si="0" ref="F26:M26">SUM(F17+F18+F23+F24+F25)</f>
        <v>2439579</v>
      </c>
      <c r="G26" s="580">
        <f t="shared" si="0"/>
        <v>625580</v>
      </c>
      <c r="H26" s="580">
        <f t="shared" si="0"/>
        <v>201158</v>
      </c>
      <c r="I26" s="580">
        <f t="shared" si="0"/>
        <v>0</v>
      </c>
      <c r="J26" s="580">
        <f t="shared" si="0"/>
        <v>0</v>
      </c>
      <c r="K26" s="580">
        <f t="shared" si="0"/>
        <v>0</v>
      </c>
      <c r="L26" s="580">
        <f t="shared" si="0"/>
        <v>0</v>
      </c>
      <c r="M26" s="580">
        <f t="shared" si="0"/>
        <v>1813999</v>
      </c>
      <c r="N26" s="582"/>
    </row>
    <row r="27" spans="1:13" ht="65.25" customHeight="1">
      <c r="A27" s="912" t="s">
        <v>469</v>
      </c>
      <c r="B27" s="912"/>
      <c r="C27" s="912"/>
      <c r="D27" s="583"/>
      <c r="E27" s="567"/>
      <c r="F27" s="583"/>
      <c r="G27" s="583"/>
      <c r="H27" s="583"/>
      <c r="I27" s="583"/>
      <c r="J27" s="583"/>
      <c r="K27" s="583"/>
      <c r="L27" s="583"/>
      <c r="M27" s="583"/>
    </row>
    <row r="28" spans="1:13" ht="29.25" customHeight="1">
      <c r="A28" s="584" t="s">
        <v>482</v>
      </c>
      <c r="B28" s="585">
        <v>600</v>
      </c>
      <c r="C28" s="585">
        <v>60014</v>
      </c>
      <c r="D28" s="49"/>
      <c r="E28" s="586">
        <v>2310</v>
      </c>
      <c r="F28" s="587">
        <v>60000</v>
      </c>
      <c r="G28" s="587">
        <v>60000</v>
      </c>
      <c r="H28" s="587"/>
      <c r="I28" s="587"/>
      <c r="J28" s="587">
        <v>60000</v>
      </c>
      <c r="K28" s="587"/>
      <c r="L28" s="587"/>
      <c r="M28" s="587"/>
    </row>
    <row r="29" spans="1:13" ht="39" customHeight="1">
      <c r="A29" s="588" t="s">
        <v>483</v>
      </c>
      <c r="B29" s="569">
        <v>750</v>
      </c>
      <c r="C29" s="569">
        <v>75075</v>
      </c>
      <c r="D29" s="570"/>
      <c r="E29" s="571">
        <v>2329</v>
      </c>
      <c r="F29" s="570">
        <v>125000</v>
      </c>
      <c r="G29" s="570">
        <v>125000</v>
      </c>
      <c r="H29" s="570"/>
      <c r="I29" s="570"/>
      <c r="J29" s="570">
        <v>125000</v>
      </c>
      <c r="K29" s="570"/>
      <c r="L29" s="570"/>
      <c r="M29" s="570"/>
    </row>
    <row r="30" spans="1:13" ht="63" customHeight="1">
      <c r="A30" s="568" t="s">
        <v>484</v>
      </c>
      <c r="B30" s="569">
        <v>801</v>
      </c>
      <c r="C30" s="569">
        <v>80120</v>
      </c>
      <c r="D30" s="570"/>
      <c r="E30" s="571">
        <v>2310</v>
      </c>
      <c r="F30" s="570">
        <v>8700</v>
      </c>
      <c r="G30" s="570">
        <v>8700</v>
      </c>
      <c r="H30" s="570"/>
      <c r="I30" s="570"/>
      <c r="J30" s="570">
        <v>8700</v>
      </c>
      <c r="K30" s="570"/>
      <c r="L30" s="570"/>
      <c r="M30" s="570"/>
    </row>
    <row r="31" spans="1:13" ht="58.5" customHeight="1">
      <c r="A31" s="568" t="s">
        <v>485</v>
      </c>
      <c r="B31" s="569">
        <v>852</v>
      </c>
      <c r="C31" s="569">
        <v>85201</v>
      </c>
      <c r="D31" s="570"/>
      <c r="E31" s="571">
        <v>2320</v>
      </c>
      <c r="F31" s="570">
        <v>786221</v>
      </c>
      <c r="G31" s="570">
        <v>786221</v>
      </c>
      <c r="H31" s="570"/>
      <c r="I31" s="570"/>
      <c r="J31" s="570">
        <v>786221</v>
      </c>
      <c r="K31" s="570"/>
      <c r="L31" s="570"/>
      <c r="M31" s="570"/>
    </row>
    <row r="32" spans="1:13" ht="42.75" customHeight="1">
      <c r="A32" s="568" t="s">
        <v>486</v>
      </c>
      <c r="B32" s="569">
        <v>852</v>
      </c>
      <c r="C32" s="569">
        <v>85204</v>
      </c>
      <c r="D32" s="570"/>
      <c r="E32" s="571">
        <v>2320</v>
      </c>
      <c r="F32" s="570">
        <v>121016</v>
      </c>
      <c r="G32" s="570">
        <v>121016</v>
      </c>
      <c r="H32" s="570"/>
      <c r="I32" s="570"/>
      <c r="J32" s="570">
        <v>121016</v>
      </c>
      <c r="K32" s="570"/>
      <c r="L32" s="570"/>
      <c r="M32" s="570"/>
    </row>
    <row r="33" spans="1:13" ht="22.5" customHeight="1">
      <c r="A33" s="573" t="s">
        <v>475</v>
      </c>
      <c r="B33" s="575">
        <v>852</v>
      </c>
      <c r="C33" s="575"/>
      <c r="D33" s="589"/>
      <c r="E33" s="571"/>
      <c r="F33" s="576">
        <f>SUM(F31:F32)</f>
        <v>907237</v>
      </c>
      <c r="G33" s="576">
        <f>SUM(G31:G32)</f>
        <v>907237</v>
      </c>
      <c r="H33" s="576"/>
      <c r="I33" s="576"/>
      <c r="J33" s="576">
        <f>SUM(J31:J32)</f>
        <v>907237</v>
      </c>
      <c r="K33" s="576"/>
      <c r="L33" s="576"/>
      <c r="M33" s="576"/>
    </row>
    <row r="34" spans="1:13" ht="52.5" customHeight="1">
      <c r="A34" s="568" t="s">
        <v>487</v>
      </c>
      <c r="B34" s="569">
        <v>853</v>
      </c>
      <c r="C34" s="569">
        <v>85311</v>
      </c>
      <c r="D34" s="570"/>
      <c r="E34" s="571">
        <v>2580</v>
      </c>
      <c r="F34" s="570">
        <v>107282</v>
      </c>
      <c r="G34" s="570">
        <v>107282</v>
      </c>
      <c r="H34" s="570"/>
      <c r="I34" s="570"/>
      <c r="J34" s="570">
        <v>107282</v>
      </c>
      <c r="K34" s="570"/>
      <c r="L34" s="570"/>
      <c r="M34" s="570"/>
    </row>
    <row r="35" spans="1:13" ht="54" customHeight="1">
      <c r="A35" s="568" t="s">
        <v>488</v>
      </c>
      <c r="B35" s="569">
        <v>921</v>
      </c>
      <c r="C35" s="569">
        <v>92116</v>
      </c>
      <c r="D35" s="570"/>
      <c r="E35" s="571">
        <v>2310</v>
      </c>
      <c r="F35" s="570">
        <v>20000</v>
      </c>
      <c r="G35" s="570">
        <v>20000</v>
      </c>
      <c r="H35" s="570"/>
      <c r="I35" s="570"/>
      <c r="J35" s="570">
        <v>20000</v>
      </c>
      <c r="K35" s="570"/>
      <c r="L35" s="570"/>
      <c r="M35" s="570"/>
    </row>
    <row r="36" spans="1:13" ht="28.5" customHeight="1">
      <c r="A36" s="913" t="s">
        <v>489</v>
      </c>
      <c r="B36" s="913"/>
      <c r="C36" s="913"/>
      <c r="D36" s="580">
        <f>SUM(D28+D29+D30+D33+D34+D35)</f>
        <v>0</v>
      </c>
      <c r="E36" s="590" t="s">
        <v>321</v>
      </c>
      <c r="F36" s="580">
        <f aca="true" t="shared" si="1" ref="F36:M36">SUM(F28+F29+F30+F33+F34+F35)</f>
        <v>1228219</v>
      </c>
      <c r="G36" s="580">
        <f t="shared" si="1"/>
        <v>1228219</v>
      </c>
      <c r="H36" s="580">
        <f t="shared" si="1"/>
        <v>0</v>
      </c>
      <c r="I36" s="580">
        <f t="shared" si="1"/>
        <v>0</v>
      </c>
      <c r="J36" s="580">
        <f t="shared" si="1"/>
        <v>1228219</v>
      </c>
      <c r="K36" s="580">
        <f t="shared" si="1"/>
        <v>0</v>
      </c>
      <c r="L36" s="580">
        <f t="shared" si="1"/>
        <v>0</v>
      </c>
      <c r="M36" s="580">
        <f t="shared" si="1"/>
        <v>0</v>
      </c>
    </row>
    <row r="37" spans="1:13" ht="63" customHeight="1">
      <c r="A37" s="912" t="s">
        <v>471</v>
      </c>
      <c r="B37" s="912"/>
      <c r="C37" s="912"/>
      <c r="D37" s="580">
        <v>0</v>
      </c>
      <c r="E37" s="590" t="s">
        <v>321</v>
      </c>
      <c r="F37" s="580">
        <v>0</v>
      </c>
      <c r="G37" s="580">
        <v>0</v>
      </c>
      <c r="H37" s="580">
        <v>0</v>
      </c>
      <c r="I37" s="580">
        <v>0</v>
      </c>
      <c r="J37" s="580">
        <v>0</v>
      </c>
      <c r="K37" s="580">
        <v>0</v>
      </c>
      <c r="L37" s="580">
        <v>0</v>
      </c>
      <c r="M37" s="580">
        <v>0</v>
      </c>
    </row>
    <row r="38" spans="1:13" s="593" customFormat="1" ht="22.5" customHeight="1">
      <c r="A38" s="914" t="s">
        <v>490</v>
      </c>
      <c r="B38" s="914"/>
      <c r="C38" s="914"/>
      <c r="D38" s="591">
        <f>SUM(D26+D36+D37)</f>
        <v>2055970</v>
      </c>
      <c r="E38" s="592" t="s">
        <v>321</v>
      </c>
      <c r="F38" s="591">
        <f aca="true" t="shared" si="2" ref="F38:M38">SUM(F26+F36+F37)</f>
        <v>3667798</v>
      </c>
      <c r="G38" s="591">
        <f t="shared" si="2"/>
        <v>1853799</v>
      </c>
      <c r="H38" s="591">
        <f t="shared" si="2"/>
        <v>201158</v>
      </c>
      <c r="I38" s="591">
        <f t="shared" si="2"/>
        <v>0</v>
      </c>
      <c r="J38" s="591">
        <f t="shared" si="2"/>
        <v>1228219</v>
      </c>
      <c r="K38" s="591">
        <f t="shared" si="2"/>
        <v>0</v>
      </c>
      <c r="L38" s="591">
        <f t="shared" si="2"/>
        <v>0</v>
      </c>
      <c r="M38" s="591">
        <f t="shared" si="2"/>
        <v>1813999</v>
      </c>
    </row>
  </sheetData>
  <mergeCells count="18">
    <mergeCell ref="A7:M7"/>
    <mergeCell ref="A10:A12"/>
    <mergeCell ref="B10:B12"/>
    <mergeCell ref="C10:C12"/>
    <mergeCell ref="D10:D12"/>
    <mergeCell ref="E10:E12"/>
    <mergeCell ref="F10:F12"/>
    <mergeCell ref="G10:M10"/>
    <mergeCell ref="G11:G12"/>
    <mergeCell ref="H11:L11"/>
    <mergeCell ref="M11:M12"/>
    <mergeCell ref="A14:C14"/>
    <mergeCell ref="A15:A16"/>
    <mergeCell ref="A26:C26"/>
    <mergeCell ref="A27:C27"/>
    <mergeCell ref="A36:C36"/>
    <mergeCell ref="A37:C37"/>
    <mergeCell ref="A38:C38"/>
  </mergeCells>
  <printOptions/>
  <pageMargins left="0.5902777777777778" right="0.19652777777777777" top="0.39375" bottom="0.39375" header="0.5118055555555556" footer="0.5118055555555556"/>
  <pageSetup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B1">
      <selection activeCell="A1" sqref="A1:IV1"/>
    </sheetView>
  </sheetViews>
  <sheetFormatPr defaultColWidth="9.00390625" defaultRowHeight="12.75"/>
  <cols>
    <col min="1" max="1" width="24.25390625" style="0" customWidth="1"/>
    <col min="4" max="4" width="8.125" style="0" customWidth="1"/>
    <col min="5" max="5" width="8.00390625" style="0" customWidth="1"/>
    <col min="6" max="7" width="9.875" style="0" customWidth="1"/>
    <col min="8" max="8" width="12.375" style="0" customWidth="1"/>
    <col min="9" max="9" width="11.00390625" style="0" customWidth="1"/>
    <col min="10" max="10" width="10.125" style="0" customWidth="1"/>
  </cols>
  <sheetData>
    <row r="1" s="5" customFormat="1" ht="12" customHeight="1">
      <c r="K1" s="137" t="s">
        <v>491</v>
      </c>
    </row>
    <row r="2" spans="5:11" s="5" customFormat="1" ht="12" customHeight="1">
      <c r="E2" s="260"/>
      <c r="K2" s="4" t="s">
        <v>90</v>
      </c>
    </row>
    <row r="3" spans="5:11" s="5" customFormat="1" ht="12" customHeight="1">
      <c r="E3" s="260"/>
      <c r="K3" s="4" t="s">
        <v>609</v>
      </c>
    </row>
    <row r="4" spans="5:11" s="5" customFormat="1" ht="12" customHeight="1">
      <c r="E4" s="260"/>
      <c r="K4" s="9" t="s">
        <v>623</v>
      </c>
    </row>
    <row r="7" spans="1:13" ht="36.75" customHeight="1">
      <c r="A7" s="845" t="s">
        <v>492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  <c r="M7" s="845"/>
    </row>
    <row r="8" spans="1:8" ht="12.75">
      <c r="A8" s="33"/>
      <c r="B8" s="33"/>
      <c r="C8" s="33"/>
      <c r="D8" s="33"/>
      <c r="E8" s="510"/>
      <c r="F8" s="33"/>
      <c r="G8" s="33"/>
      <c r="H8" s="33"/>
    </row>
    <row r="9" spans="1:13" ht="12.75">
      <c r="A9" s="33"/>
      <c r="B9" s="33"/>
      <c r="C9" s="33"/>
      <c r="D9" s="33"/>
      <c r="E9" s="510"/>
      <c r="F9" s="33"/>
      <c r="G9" s="33"/>
      <c r="H9" s="33"/>
      <c r="M9" s="594" t="s">
        <v>204</v>
      </c>
    </row>
    <row r="10" spans="1:13" ht="12.75" customHeight="1">
      <c r="A10" s="906" t="s">
        <v>460</v>
      </c>
      <c r="B10" s="910" t="s">
        <v>612</v>
      </c>
      <c r="C10" s="910" t="s">
        <v>613</v>
      </c>
      <c r="D10" s="906" t="s">
        <v>461</v>
      </c>
      <c r="E10" s="911" t="s">
        <v>614</v>
      </c>
      <c r="F10" s="906" t="s">
        <v>462</v>
      </c>
      <c r="G10" s="906" t="s">
        <v>210</v>
      </c>
      <c r="H10" s="906"/>
      <c r="I10" s="906"/>
      <c r="J10" s="906"/>
      <c r="K10" s="906"/>
      <c r="L10" s="906"/>
      <c r="M10" s="906"/>
    </row>
    <row r="11" spans="1:13" ht="12.75" customHeight="1">
      <c r="A11" s="906"/>
      <c r="B11" s="910"/>
      <c r="C11" s="910"/>
      <c r="D11" s="906"/>
      <c r="E11" s="911"/>
      <c r="F11" s="906"/>
      <c r="G11" s="906" t="s">
        <v>463</v>
      </c>
      <c r="H11" s="906" t="s">
        <v>208</v>
      </c>
      <c r="I11" s="906"/>
      <c r="J11" s="906"/>
      <c r="K11" s="906"/>
      <c r="L11" s="906"/>
      <c r="M11" s="906" t="s">
        <v>464</v>
      </c>
    </row>
    <row r="12" spans="1:13" ht="63.75" customHeight="1">
      <c r="A12" s="906"/>
      <c r="B12" s="910"/>
      <c r="C12" s="910"/>
      <c r="D12" s="906"/>
      <c r="E12" s="911"/>
      <c r="F12" s="906"/>
      <c r="G12" s="906"/>
      <c r="H12" s="23" t="s">
        <v>454</v>
      </c>
      <c r="I12" s="23" t="s">
        <v>455</v>
      </c>
      <c r="J12" s="23" t="s">
        <v>456</v>
      </c>
      <c r="K12" s="23" t="s">
        <v>465</v>
      </c>
      <c r="L12" s="23" t="s">
        <v>466</v>
      </c>
      <c r="M12" s="906"/>
    </row>
    <row r="13" spans="1:13" ht="12.75">
      <c r="A13" s="365">
        <v>1</v>
      </c>
      <c r="B13" s="365">
        <v>2</v>
      </c>
      <c r="C13" s="365">
        <v>3</v>
      </c>
      <c r="D13" s="365">
        <v>4</v>
      </c>
      <c r="E13" s="365">
        <v>5</v>
      </c>
      <c r="F13" s="365">
        <v>6</v>
      </c>
      <c r="G13" s="365">
        <v>7</v>
      </c>
      <c r="H13" s="365">
        <v>8</v>
      </c>
      <c r="I13" s="365">
        <v>9</v>
      </c>
      <c r="J13" s="365">
        <v>10</v>
      </c>
      <c r="K13" s="365">
        <v>11</v>
      </c>
      <c r="L13" s="365">
        <v>12</v>
      </c>
      <c r="M13" s="365">
        <v>13</v>
      </c>
    </row>
    <row r="14" spans="1:13" ht="121.5" customHeight="1">
      <c r="A14" s="56" t="s">
        <v>493</v>
      </c>
      <c r="B14" s="569">
        <v>750</v>
      </c>
      <c r="C14" s="569">
        <v>75075</v>
      </c>
      <c r="D14" s="569" t="s">
        <v>457</v>
      </c>
      <c r="E14" s="571">
        <v>2329</v>
      </c>
      <c r="F14" s="570">
        <v>125000</v>
      </c>
      <c r="G14" s="570">
        <v>125000</v>
      </c>
      <c r="H14" s="595" t="s">
        <v>457</v>
      </c>
      <c r="I14" s="595" t="s">
        <v>457</v>
      </c>
      <c r="J14" s="570">
        <v>125000</v>
      </c>
      <c r="K14" s="596"/>
      <c r="L14" s="596"/>
      <c r="M14" s="596"/>
    </row>
    <row r="15" spans="1:13" ht="15.75">
      <c r="A15" s="597"/>
      <c r="B15" s="597"/>
      <c r="C15" s="597"/>
      <c r="D15" s="597"/>
      <c r="E15" s="598"/>
      <c r="F15" s="599"/>
      <c r="G15" s="599"/>
      <c r="H15" s="599"/>
      <c r="I15" s="599"/>
      <c r="J15" s="599"/>
      <c r="K15" s="600"/>
      <c r="L15" s="600"/>
      <c r="M15" s="600"/>
    </row>
    <row r="16" spans="1:13" ht="41.25" customHeight="1">
      <c r="A16" s="918" t="s">
        <v>472</v>
      </c>
      <c r="B16" s="918"/>
      <c r="C16" s="918"/>
      <c r="D16" s="601">
        <v>0</v>
      </c>
      <c r="E16" s="602" t="s">
        <v>321</v>
      </c>
      <c r="F16" s="603">
        <f>F14</f>
        <v>125000</v>
      </c>
      <c r="G16" s="603">
        <f>G14</f>
        <v>125000</v>
      </c>
      <c r="H16" s="603">
        <v>0</v>
      </c>
      <c r="I16" s="603">
        <v>0</v>
      </c>
      <c r="J16" s="603">
        <f>J14</f>
        <v>125000</v>
      </c>
      <c r="K16" s="601">
        <v>0</v>
      </c>
      <c r="L16" s="601">
        <v>0</v>
      </c>
      <c r="M16" s="601">
        <v>0</v>
      </c>
    </row>
  </sheetData>
  <mergeCells count="12">
    <mergeCell ref="A7:M7"/>
    <mergeCell ref="A10:A12"/>
    <mergeCell ref="B10:B12"/>
    <mergeCell ref="C10:C12"/>
    <mergeCell ref="D10:D12"/>
    <mergeCell ref="E10:E12"/>
    <mergeCell ref="F10:F12"/>
    <mergeCell ref="G10:M10"/>
    <mergeCell ref="G11:G12"/>
    <mergeCell ref="H11:L11"/>
    <mergeCell ref="M11:M12"/>
    <mergeCell ref="A16:C16"/>
  </mergeCells>
  <printOptions/>
  <pageMargins left="0.5902777777777778" right="0.39375" top="0.39375" bottom="0.39375" header="0.5118055555555556" footer="0.5118055555555556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:IV1"/>
    </sheetView>
  </sheetViews>
  <sheetFormatPr defaultColWidth="9.00390625" defaultRowHeight="12.75"/>
  <cols>
    <col min="3" max="3" width="8.125" style="0" customWidth="1"/>
    <col min="4" max="4" width="11.75390625" style="0" customWidth="1"/>
    <col min="5" max="5" width="12.00390625" style="0" customWidth="1"/>
    <col min="6" max="6" width="12.25390625" style="0" customWidth="1"/>
    <col min="7" max="7" width="13.75390625" style="0" customWidth="1"/>
    <col min="8" max="8" width="12.375" style="0" customWidth="1"/>
    <col min="12" max="12" width="11.00390625" style="0" customWidth="1"/>
  </cols>
  <sheetData>
    <row r="1" s="5" customFormat="1" ht="12" customHeight="1">
      <c r="K1" s="137" t="s">
        <v>494</v>
      </c>
    </row>
    <row r="2" s="5" customFormat="1" ht="12" customHeight="1">
      <c r="K2" s="4" t="s">
        <v>90</v>
      </c>
    </row>
    <row r="3" s="5" customFormat="1" ht="12" customHeight="1">
      <c r="K3" s="4" t="s">
        <v>609</v>
      </c>
    </row>
    <row r="4" s="5" customFormat="1" ht="12" customHeight="1">
      <c r="K4" s="9" t="s">
        <v>623</v>
      </c>
    </row>
    <row r="7" spans="1:12" ht="32.25" customHeight="1">
      <c r="A7" s="845" t="s">
        <v>495</v>
      </c>
      <c r="B7" s="845"/>
      <c r="C7" s="845"/>
      <c r="D7" s="845"/>
      <c r="E7" s="845"/>
      <c r="F7" s="845"/>
      <c r="G7" s="845"/>
      <c r="H7" s="845"/>
      <c r="I7" s="845"/>
      <c r="J7" s="845"/>
      <c r="K7" s="845"/>
      <c r="L7" s="845"/>
    </row>
    <row r="8" spans="1:7" ht="12.75">
      <c r="A8" s="33"/>
      <c r="B8" s="33"/>
      <c r="C8" s="33"/>
      <c r="D8" s="510"/>
      <c r="E8" s="33"/>
      <c r="F8" s="33"/>
      <c r="G8" s="33"/>
    </row>
    <row r="9" spans="1:12" ht="12.75">
      <c r="A9" s="33"/>
      <c r="B9" s="33"/>
      <c r="C9" s="33"/>
      <c r="D9" s="510"/>
      <c r="E9" s="33"/>
      <c r="F9" s="33"/>
      <c r="G9" s="33"/>
      <c r="L9" s="545" t="s">
        <v>204</v>
      </c>
    </row>
    <row r="10" spans="1:12" ht="12.75" customHeight="1">
      <c r="A10" s="910" t="s">
        <v>612</v>
      </c>
      <c r="B10" s="910" t="s">
        <v>613</v>
      </c>
      <c r="C10" s="920" t="s">
        <v>614</v>
      </c>
      <c r="D10" s="911" t="s">
        <v>496</v>
      </c>
      <c r="E10" s="906" t="s">
        <v>462</v>
      </c>
      <c r="F10" s="906" t="s">
        <v>210</v>
      </c>
      <c r="G10" s="906"/>
      <c r="H10" s="906"/>
      <c r="I10" s="906"/>
      <c r="J10" s="906"/>
      <c r="K10" s="906"/>
      <c r="L10" s="906"/>
    </row>
    <row r="11" spans="1:12" ht="12.75" customHeight="1">
      <c r="A11" s="910"/>
      <c r="B11" s="910"/>
      <c r="C11" s="920"/>
      <c r="D11" s="911"/>
      <c r="E11" s="906"/>
      <c r="F11" s="906" t="s">
        <v>463</v>
      </c>
      <c r="G11" s="906" t="s">
        <v>208</v>
      </c>
      <c r="H11" s="906"/>
      <c r="I11" s="906"/>
      <c r="J11" s="906"/>
      <c r="K11" s="906"/>
      <c r="L11" s="906" t="s">
        <v>464</v>
      </c>
    </row>
    <row r="12" spans="1:12" ht="65.25" customHeight="1">
      <c r="A12" s="910"/>
      <c r="B12" s="910"/>
      <c r="C12" s="920"/>
      <c r="D12" s="911"/>
      <c r="E12" s="906"/>
      <c r="F12" s="906"/>
      <c r="G12" s="23" t="s">
        <v>454</v>
      </c>
      <c r="H12" s="23" t="s">
        <v>455</v>
      </c>
      <c r="I12" s="23" t="s">
        <v>456</v>
      </c>
      <c r="J12" s="23" t="s">
        <v>465</v>
      </c>
      <c r="K12" s="23" t="s">
        <v>466</v>
      </c>
      <c r="L12" s="906"/>
    </row>
    <row r="13" spans="1:12" ht="12.75">
      <c r="A13" s="365">
        <v>1</v>
      </c>
      <c r="B13" s="365">
        <v>2</v>
      </c>
      <c r="C13" s="365">
        <v>3</v>
      </c>
      <c r="D13" s="365">
        <v>4</v>
      </c>
      <c r="E13" s="365">
        <v>5</v>
      </c>
      <c r="F13" s="365">
        <v>6</v>
      </c>
      <c r="G13" s="365">
        <v>7</v>
      </c>
      <c r="H13" s="365">
        <v>8</v>
      </c>
      <c r="I13" s="365">
        <v>9</v>
      </c>
      <c r="J13" s="365">
        <v>10</v>
      </c>
      <c r="K13" s="365">
        <v>11</v>
      </c>
      <c r="L13" s="365">
        <v>12</v>
      </c>
    </row>
    <row r="14" spans="1:12" ht="15.75">
      <c r="A14" s="604">
        <v>801</v>
      </c>
      <c r="B14" s="604">
        <v>80105</v>
      </c>
      <c r="C14" s="605">
        <v>2310</v>
      </c>
      <c r="D14" s="606">
        <v>168900</v>
      </c>
      <c r="E14" s="606">
        <v>168900</v>
      </c>
      <c r="F14" s="606">
        <v>168900</v>
      </c>
      <c r="G14" s="606">
        <v>168900</v>
      </c>
      <c r="H14" s="606"/>
      <c r="I14" s="607"/>
      <c r="J14" s="607"/>
      <c r="K14" s="607"/>
      <c r="L14" s="607"/>
    </row>
    <row r="15" spans="1:12" ht="15.75">
      <c r="A15" s="608"/>
      <c r="B15" s="608"/>
      <c r="C15" s="609"/>
      <c r="D15" s="610"/>
      <c r="E15" s="610"/>
      <c r="F15" s="610"/>
      <c r="G15" s="610"/>
      <c r="H15" s="610"/>
      <c r="I15" s="607"/>
      <c r="J15" s="607"/>
      <c r="K15" s="607"/>
      <c r="L15" s="607"/>
    </row>
    <row r="16" spans="1:12" ht="15.75">
      <c r="A16" s="611">
        <v>852</v>
      </c>
      <c r="B16" s="611">
        <v>85201</v>
      </c>
      <c r="C16" s="605">
        <v>2320</v>
      </c>
      <c r="D16" s="610">
        <v>272136</v>
      </c>
      <c r="E16" s="610">
        <v>272136</v>
      </c>
      <c r="F16" s="610">
        <v>272136</v>
      </c>
      <c r="G16" s="610"/>
      <c r="H16" s="610"/>
      <c r="I16" s="607"/>
      <c r="J16" s="607"/>
      <c r="K16" s="607"/>
      <c r="L16" s="607"/>
    </row>
    <row r="17" spans="1:12" ht="15.75">
      <c r="A17" s="612">
        <v>852</v>
      </c>
      <c r="B17" s="613">
        <v>85204</v>
      </c>
      <c r="C17" s="614">
        <v>2310</v>
      </c>
      <c r="D17" s="610">
        <v>21740</v>
      </c>
      <c r="E17" s="610">
        <v>21740</v>
      </c>
      <c r="F17" s="610">
        <v>21740</v>
      </c>
      <c r="G17" s="610"/>
      <c r="H17" s="610"/>
      <c r="I17" s="607"/>
      <c r="J17" s="607"/>
      <c r="K17" s="607"/>
      <c r="L17" s="607"/>
    </row>
    <row r="18" spans="1:12" ht="15.75">
      <c r="A18" s="615"/>
      <c r="B18" s="616"/>
      <c r="C18" s="614">
        <v>2320</v>
      </c>
      <c r="D18" s="610">
        <v>110265</v>
      </c>
      <c r="E18" s="610">
        <v>110265</v>
      </c>
      <c r="F18" s="610">
        <v>110265</v>
      </c>
      <c r="G18" s="610"/>
      <c r="H18" s="610"/>
      <c r="I18" s="607"/>
      <c r="J18" s="607"/>
      <c r="K18" s="607"/>
      <c r="L18" s="607"/>
    </row>
    <row r="19" spans="1:12" ht="15.75">
      <c r="A19" s="615"/>
      <c r="B19" s="616"/>
      <c r="C19" s="617">
        <v>2330</v>
      </c>
      <c r="D19" s="610">
        <v>15811</v>
      </c>
      <c r="E19" s="610">
        <v>15811</v>
      </c>
      <c r="F19" s="610">
        <v>15811</v>
      </c>
      <c r="G19" s="610"/>
      <c r="H19" s="610"/>
      <c r="I19" s="607"/>
      <c r="J19" s="607"/>
      <c r="K19" s="607"/>
      <c r="L19" s="607"/>
    </row>
    <row r="20" spans="1:12" ht="15.75">
      <c r="A20" s="871" t="s">
        <v>497</v>
      </c>
      <c r="B20" s="871"/>
      <c r="C20" s="871"/>
      <c r="D20" s="618">
        <f>SUM(D17:D19)</f>
        <v>147816</v>
      </c>
      <c r="E20" s="610">
        <f>SUM(E17:E19)</f>
        <v>147816</v>
      </c>
      <c r="F20" s="610">
        <f>SUM(F17:F19)</f>
        <v>147816</v>
      </c>
      <c r="G20" s="610"/>
      <c r="H20" s="610"/>
      <c r="I20" s="607"/>
      <c r="J20" s="607"/>
      <c r="K20" s="607"/>
      <c r="L20" s="607"/>
    </row>
    <row r="21" spans="1:12" ht="15.75">
      <c r="A21" s="919" t="s">
        <v>498</v>
      </c>
      <c r="B21" s="919"/>
      <c r="C21" s="919"/>
      <c r="D21" s="620">
        <f>SUM(D16+D20)</f>
        <v>419952</v>
      </c>
      <c r="E21" s="606">
        <f>SUM(E16+E20)</f>
        <v>419952</v>
      </c>
      <c r="F21" s="606">
        <f>SUM(F16+F20)</f>
        <v>419952</v>
      </c>
      <c r="G21" s="610"/>
      <c r="H21" s="610"/>
      <c r="I21" s="607"/>
      <c r="J21" s="607"/>
      <c r="K21" s="607"/>
      <c r="L21" s="607"/>
    </row>
    <row r="22" spans="1:12" ht="15.75">
      <c r="A22" s="621"/>
      <c r="B22" s="619"/>
      <c r="C22" s="619"/>
      <c r="D22" s="610"/>
      <c r="E22" s="610"/>
      <c r="F22" s="610"/>
      <c r="G22" s="610"/>
      <c r="H22" s="610"/>
      <c r="I22" s="607"/>
      <c r="J22" s="607"/>
      <c r="K22" s="607"/>
      <c r="L22" s="607"/>
    </row>
    <row r="23" spans="1:12" ht="15.75">
      <c r="A23" s="373">
        <v>853</v>
      </c>
      <c r="B23" s="373">
        <v>85311</v>
      </c>
      <c r="C23" s="605">
        <v>2320</v>
      </c>
      <c r="D23" s="606">
        <v>4470</v>
      </c>
      <c r="E23" s="606">
        <v>4470</v>
      </c>
      <c r="F23" s="606">
        <v>4470</v>
      </c>
      <c r="G23" s="610"/>
      <c r="H23" s="610"/>
      <c r="I23" s="607"/>
      <c r="J23" s="607"/>
      <c r="K23" s="607"/>
      <c r="L23" s="607"/>
    </row>
    <row r="24" spans="1:12" ht="15.75">
      <c r="A24" s="373"/>
      <c r="B24" s="373"/>
      <c r="C24" s="622"/>
      <c r="D24" s="610"/>
      <c r="E24" s="610"/>
      <c r="F24" s="610"/>
      <c r="G24" s="610"/>
      <c r="H24" s="610"/>
      <c r="I24" s="607"/>
      <c r="J24" s="607"/>
      <c r="K24" s="607"/>
      <c r="L24" s="607"/>
    </row>
    <row r="25" spans="1:12" ht="15.75">
      <c r="A25" s="373">
        <v>854</v>
      </c>
      <c r="B25" s="373">
        <v>85403</v>
      </c>
      <c r="C25" s="605">
        <v>2310</v>
      </c>
      <c r="D25" s="606">
        <v>32258</v>
      </c>
      <c r="E25" s="606">
        <v>32258</v>
      </c>
      <c r="F25" s="606">
        <v>32258</v>
      </c>
      <c r="G25" s="606">
        <v>32258</v>
      </c>
      <c r="H25" s="610"/>
      <c r="I25" s="607"/>
      <c r="J25" s="607"/>
      <c r="K25" s="607"/>
      <c r="L25" s="607"/>
    </row>
    <row r="26" spans="1:12" ht="15">
      <c r="A26" s="373"/>
      <c r="B26" s="373"/>
      <c r="C26" s="373"/>
      <c r="D26" s="607"/>
      <c r="E26" s="607"/>
      <c r="F26" s="607"/>
      <c r="G26" s="607"/>
      <c r="H26" s="607"/>
      <c r="I26" s="607"/>
      <c r="J26" s="607"/>
      <c r="K26" s="607"/>
      <c r="L26" s="607"/>
    </row>
    <row r="27" spans="1:12" ht="36" customHeight="1">
      <c r="A27" s="870" t="s">
        <v>472</v>
      </c>
      <c r="B27" s="870"/>
      <c r="C27" s="870"/>
      <c r="D27" s="623">
        <f>SUM(D14+D21+D23+D25)</f>
        <v>625580</v>
      </c>
      <c r="E27" s="623">
        <f>SUM(E14+E21+E23+E25)</f>
        <v>625580</v>
      </c>
      <c r="F27" s="623">
        <f>SUM(F14+F21+F23+F25)</f>
        <v>625580</v>
      </c>
      <c r="G27" s="623">
        <f>SUM(G14+G21+G23+G25)</f>
        <v>201158</v>
      </c>
      <c r="H27" s="623">
        <f>SUM(H14+H21+H23+H25)</f>
        <v>0</v>
      </c>
      <c r="I27" s="624">
        <v>0</v>
      </c>
      <c r="J27" s="624">
        <v>0</v>
      </c>
      <c r="K27" s="624">
        <v>0</v>
      </c>
      <c r="L27" s="624">
        <v>0</v>
      </c>
    </row>
    <row r="28" spans="1:12" ht="14.25">
      <c r="A28" s="625"/>
      <c r="B28" s="625"/>
      <c r="C28" s="625"/>
      <c r="D28" s="626"/>
      <c r="E28" s="626"/>
      <c r="F28" s="626"/>
      <c r="G28" s="626"/>
      <c r="H28" s="626"/>
      <c r="I28" s="626"/>
      <c r="J28" s="626"/>
      <c r="K28" s="626"/>
      <c r="L28" s="626"/>
    </row>
  </sheetData>
  <mergeCells count="13">
    <mergeCell ref="A27:C27"/>
    <mergeCell ref="A7:L7"/>
    <mergeCell ref="A10:A12"/>
    <mergeCell ref="B10:B12"/>
    <mergeCell ref="C10:C12"/>
    <mergeCell ref="D10:D12"/>
    <mergeCell ref="E10:E12"/>
    <mergeCell ref="F10:L10"/>
    <mergeCell ref="F11:F12"/>
    <mergeCell ref="G11:K11"/>
    <mergeCell ref="L11:L12"/>
    <mergeCell ref="A20:C20"/>
    <mergeCell ref="A21:C21"/>
  </mergeCells>
  <printOptions/>
  <pageMargins left="0.7875" right="0.39375" top="0.39375" bottom="0.39375" header="0.5118055555555556" footer="0.5118055555555556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A1" sqref="A1:IV1"/>
    </sheetView>
  </sheetViews>
  <sheetFormatPr defaultColWidth="9.00390625" defaultRowHeight="12.75"/>
  <cols>
    <col min="1" max="1" width="4.75390625" style="0" customWidth="1"/>
    <col min="2" max="2" width="30.00390625" style="0" customWidth="1"/>
    <col min="3" max="3" width="6.375" style="0" customWidth="1"/>
    <col min="4" max="4" width="11.25390625" style="0" customWidth="1"/>
    <col min="5" max="5" width="10.00390625" style="0" customWidth="1"/>
    <col min="6" max="7" width="9.625" style="0" customWidth="1"/>
    <col min="8" max="8" width="10.125" style="0" customWidth="1"/>
    <col min="9" max="9" width="10.875" style="0" customWidth="1"/>
  </cols>
  <sheetData>
    <row r="1" spans="3:9" s="5" customFormat="1" ht="12" customHeight="1">
      <c r="C1" s="627"/>
      <c r="D1" s="628"/>
      <c r="E1" s="628"/>
      <c r="F1" s="4"/>
      <c r="G1" s="4" t="s">
        <v>499</v>
      </c>
      <c r="H1" s="260"/>
      <c r="I1" s="629"/>
    </row>
    <row r="2" spans="2:9" s="5" customFormat="1" ht="12" customHeight="1">
      <c r="B2" s="630"/>
      <c r="C2" s="627"/>
      <c r="D2" s="628"/>
      <c r="E2" s="628"/>
      <c r="F2" s="4"/>
      <c r="G2" s="4" t="s">
        <v>90</v>
      </c>
      <c r="H2" s="260"/>
      <c r="I2" s="629"/>
    </row>
    <row r="3" spans="3:9" s="5" customFormat="1" ht="12" customHeight="1">
      <c r="C3" s="627"/>
      <c r="D3" s="628"/>
      <c r="E3" s="628"/>
      <c r="F3" s="4"/>
      <c r="G3" s="4" t="s">
        <v>609</v>
      </c>
      <c r="H3" s="260"/>
      <c r="I3" s="629"/>
    </row>
    <row r="4" spans="3:9" s="5" customFormat="1" ht="12" customHeight="1">
      <c r="C4" s="627"/>
      <c r="D4" s="628"/>
      <c r="E4" s="628"/>
      <c r="F4" s="9"/>
      <c r="G4" s="9" t="s">
        <v>623</v>
      </c>
      <c r="H4" s="630"/>
      <c r="I4" s="629"/>
    </row>
    <row r="5" spans="3:9" s="73" customFormat="1" ht="4.5" customHeight="1">
      <c r="C5" s="631"/>
      <c r="D5" s="632"/>
      <c r="E5" s="632"/>
      <c r="F5" s="75"/>
      <c r="G5" s="75"/>
      <c r="H5" s="633"/>
      <c r="I5" s="634"/>
    </row>
    <row r="6" spans="1:10" ht="16.5">
      <c r="A6" s="922" t="s">
        <v>500</v>
      </c>
      <c r="B6" s="922"/>
      <c r="C6" s="922"/>
      <c r="D6" s="922"/>
      <c r="E6" s="922"/>
      <c r="F6" s="922"/>
      <c r="G6" s="922"/>
      <c r="H6" s="922"/>
      <c r="I6" s="922"/>
      <c r="J6" s="635"/>
    </row>
    <row r="7" spans="1:10" ht="15" customHeight="1">
      <c r="A7" s="922" t="s">
        <v>501</v>
      </c>
      <c r="B7" s="922"/>
      <c r="C7" s="922"/>
      <c r="D7" s="922"/>
      <c r="E7" s="922"/>
      <c r="F7" s="922"/>
      <c r="G7" s="922"/>
      <c r="H7" s="922"/>
      <c r="I7" s="635"/>
      <c r="J7" s="635"/>
    </row>
    <row r="8" spans="1:9" ht="6.75" customHeight="1">
      <c r="A8" s="134"/>
      <c r="B8" s="636"/>
      <c r="C8" s="637"/>
      <c r="D8" s="636"/>
      <c r="E8" s="636"/>
      <c r="F8" s="636"/>
      <c r="G8" s="638"/>
      <c r="H8" s="639"/>
      <c r="I8" s="17" t="s">
        <v>204</v>
      </c>
    </row>
    <row r="9" spans="1:9" ht="14.25">
      <c r="A9" s="854" t="s">
        <v>502</v>
      </c>
      <c r="B9" s="923" t="s">
        <v>503</v>
      </c>
      <c r="C9" s="856" t="s">
        <v>612</v>
      </c>
      <c r="D9" s="924" t="s">
        <v>504</v>
      </c>
      <c r="E9" s="925" t="s">
        <v>505</v>
      </c>
      <c r="F9" s="925"/>
      <c r="G9" s="925" t="s">
        <v>506</v>
      </c>
      <c r="H9" s="925"/>
      <c r="I9" s="926" t="s">
        <v>507</v>
      </c>
    </row>
    <row r="10" spans="1:9" ht="36">
      <c r="A10" s="854"/>
      <c r="B10" s="923"/>
      <c r="C10" s="856"/>
      <c r="D10" s="924"/>
      <c r="E10" s="482" t="s">
        <v>508</v>
      </c>
      <c r="F10" s="484" t="s">
        <v>509</v>
      </c>
      <c r="G10" s="482" t="s">
        <v>508</v>
      </c>
      <c r="H10" s="484" t="s">
        <v>510</v>
      </c>
      <c r="I10" s="926"/>
    </row>
    <row r="11" spans="1:9" ht="10.5" customHeight="1">
      <c r="A11" s="640">
        <v>1</v>
      </c>
      <c r="B11" s="640">
        <v>2</v>
      </c>
      <c r="C11" s="641">
        <v>3</v>
      </c>
      <c r="D11" s="640">
        <v>4</v>
      </c>
      <c r="E11" s="640">
        <v>5</v>
      </c>
      <c r="F11" s="640">
        <v>6</v>
      </c>
      <c r="G11" s="640">
        <v>7</v>
      </c>
      <c r="H11" s="640">
        <v>8</v>
      </c>
      <c r="I11" s="640">
        <v>9</v>
      </c>
    </row>
    <row r="12" spans="1:9" ht="18.75" customHeight="1">
      <c r="A12" s="642" t="s">
        <v>511</v>
      </c>
      <c r="B12" s="643" t="s">
        <v>512</v>
      </c>
      <c r="C12" s="644"/>
      <c r="D12" s="645"/>
      <c r="E12" s="646">
        <v>0</v>
      </c>
      <c r="F12" s="647"/>
      <c r="G12" s="646">
        <v>0</v>
      </c>
      <c r="H12" s="647"/>
      <c r="I12" s="35" t="s">
        <v>457</v>
      </c>
    </row>
    <row r="13" spans="1:9" ht="18" customHeight="1">
      <c r="A13" s="642" t="s">
        <v>513</v>
      </c>
      <c r="B13" s="643" t="s">
        <v>514</v>
      </c>
      <c r="C13" s="644"/>
      <c r="D13" s="645"/>
      <c r="E13" s="646">
        <v>0</v>
      </c>
      <c r="F13" s="647"/>
      <c r="G13" s="646">
        <v>0</v>
      </c>
      <c r="H13" s="647"/>
      <c r="I13" s="35" t="s">
        <v>457</v>
      </c>
    </row>
    <row r="14" spans="1:9" ht="15.75">
      <c r="A14" s="648" t="s">
        <v>178</v>
      </c>
      <c r="B14" s="649" t="s">
        <v>515</v>
      </c>
      <c r="C14" s="204"/>
      <c r="D14" s="650">
        <f>SUM(D16+D19+D37+D40)</f>
        <v>31060</v>
      </c>
      <c r="E14" s="651">
        <f>SUM(E16+E19+E37+E40)</f>
        <v>786006</v>
      </c>
      <c r="F14" s="651"/>
      <c r="G14" s="651">
        <f>SUM(G16+G19+G37+G40)</f>
        <v>817066</v>
      </c>
      <c r="H14" s="652"/>
      <c r="I14" s="653" t="s">
        <v>457</v>
      </c>
    </row>
    <row r="15" spans="1:9" ht="12" customHeight="1">
      <c r="A15" s="648"/>
      <c r="B15" s="654" t="s">
        <v>516</v>
      </c>
      <c r="C15" s="69"/>
      <c r="D15" s="655"/>
      <c r="E15" s="656"/>
      <c r="F15" s="657"/>
      <c r="G15" s="656"/>
      <c r="H15" s="657"/>
      <c r="I15" s="658"/>
    </row>
    <row r="16" spans="1:9" ht="28.5">
      <c r="A16" s="659">
        <v>1</v>
      </c>
      <c r="B16" s="660" t="s">
        <v>60</v>
      </c>
      <c r="C16" s="69" t="s">
        <v>59</v>
      </c>
      <c r="D16" s="655">
        <f>D18</f>
        <v>1500</v>
      </c>
      <c r="E16" s="661"/>
      <c r="F16" s="657"/>
      <c r="G16" s="662">
        <f>G18</f>
        <v>1500</v>
      </c>
      <c r="H16" s="657"/>
      <c r="I16" s="658" t="s">
        <v>457</v>
      </c>
    </row>
    <row r="17" spans="1:9" ht="15.75">
      <c r="A17" s="648"/>
      <c r="B17" s="660" t="s">
        <v>517</v>
      </c>
      <c r="C17" s="69"/>
      <c r="D17" s="655"/>
      <c r="E17" s="656"/>
      <c r="F17" s="657"/>
      <c r="G17" s="662"/>
      <c r="H17" s="657"/>
      <c r="I17" s="658"/>
    </row>
    <row r="18" spans="1:9" ht="26.25" customHeight="1">
      <c r="A18" s="648"/>
      <c r="B18" s="663" t="s">
        <v>518</v>
      </c>
      <c r="C18" s="65" t="s">
        <v>61</v>
      </c>
      <c r="D18" s="664">
        <v>1500</v>
      </c>
      <c r="E18" s="656"/>
      <c r="F18" s="657"/>
      <c r="G18" s="587">
        <v>1500</v>
      </c>
      <c r="H18" s="657"/>
      <c r="I18" s="658"/>
    </row>
    <row r="19" spans="1:9" ht="15.75">
      <c r="A19" s="665">
        <v>2</v>
      </c>
      <c r="B19" s="666" t="s">
        <v>96</v>
      </c>
      <c r="C19" s="69">
        <v>801</v>
      </c>
      <c r="D19" s="656">
        <f>SUM(D21+D22+D26+D35)</f>
        <v>17</v>
      </c>
      <c r="E19" s="656">
        <f>SUM(E21+E22+E26+E35)</f>
        <v>285350</v>
      </c>
      <c r="F19" s="656"/>
      <c r="G19" s="656">
        <f>SUM(G21+G22+G26+G35)</f>
        <v>285367</v>
      </c>
      <c r="H19" s="657"/>
      <c r="I19" s="49" t="s">
        <v>457</v>
      </c>
    </row>
    <row r="20" spans="1:9" ht="15.75">
      <c r="A20" s="667"/>
      <c r="B20" s="668" t="s">
        <v>519</v>
      </c>
      <c r="C20" s="494"/>
      <c r="D20" s="664"/>
      <c r="E20" s="587"/>
      <c r="F20" s="669"/>
      <c r="G20" s="587"/>
      <c r="H20" s="669"/>
      <c r="I20" s="670"/>
    </row>
    <row r="21" spans="1:9" ht="15.75">
      <c r="A21" s="667"/>
      <c r="B21" s="671" t="s">
        <v>520</v>
      </c>
      <c r="C21" s="672">
        <v>80105</v>
      </c>
      <c r="D21" s="673"/>
      <c r="E21" s="674">
        <v>24000</v>
      </c>
      <c r="F21" s="599"/>
      <c r="G21" s="674">
        <v>24000</v>
      </c>
      <c r="H21" s="599"/>
      <c r="I21" s="47" t="s">
        <v>457</v>
      </c>
    </row>
    <row r="22" spans="1:9" ht="15.75">
      <c r="A22" s="667"/>
      <c r="B22" s="668" t="s">
        <v>521</v>
      </c>
      <c r="C22" s="675">
        <v>80120</v>
      </c>
      <c r="D22" s="676"/>
      <c r="E22" s="587">
        <f>SUM(E23:E25)</f>
        <v>72800</v>
      </c>
      <c r="F22" s="669"/>
      <c r="G22" s="587">
        <f>SUM(G23:G25)</f>
        <v>72800</v>
      </c>
      <c r="H22" s="669"/>
      <c r="I22" s="677" t="s">
        <v>457</v>
      </c>
    </row>
    <row r="23" spans="1:9" ht="15.75">
      <c r="A23" s="678"/>
      <c r="B23" s="679" t="s">
        <v>522</v>
      </c>
      <c r="C23" s="49"/>
      <c r="D23" s="664"/>
      <c r="E23" s="587">
        <v>32000</v>
      </c>
      <c r="F23" s="669"/>
      <c r="G23" s="587">
        <v>32000</v>
      </c>
      <c r="H23" s="669"/>
      <c r="I23" s="670"/>
    </row>
    <row r="24" spans="1:9" ht="15.75">
      <c r="A24" s="678"/>
      <c r="B24" s="679" t="s">
        <v>523</v>
      </c>
      <c r="C24" s="49"/>
      <c r="D24" s="664"/>
      <c r="E24" s="587">
        <v>38000</v>
      </c>
      <c r="F24" s="669"/>
      <c r="G24" s="587">
        <v>38000</v>
      </c>
      <c r="H24" s="669"/>
      <c r="I24" s="670"/>
    </row>
    <row r="25" spans="1:9" ht="15.75">
      <c r="A25" s="678"/>
      <c r="B25" s="680" t="s">
        <v>524</v>
      </c>
      <c r="C25" s="47"/>
      <c r="D25" s="681"/>
      <c r="E25" s="674">
        <v>2800</v>
      </c>
      <c r="F25" s="599"/>
      <c r="G25" s="674">
        <v>2800</v>
      </c>
      <c r="H25" s="599"/>
      <c r="I25" s="682"/>
    </row>
    <row r="26" spans="1:9" ht="15.75">
      <c r="A26" s="683"/>
      <c r="B26" s="684" t="s">
        <v>104</v>
      </c>
      <c r="C26" s="675" t="s">
        <v>103</v>
      </c>
      <c r="D26" s="676"/>
      <c r="E26" s="587">
        <f>SUM(E28:E33)</f>
        <v>101350</v>
      </c>
      <c r="F26" s="685"/>
      <c r="G26" s="686">
        <f>SUM(G28:G33)</f>
        <v>101350</v>
      </c>
      <c r="H26" s="685"/>
      <c r="I26" s="677" t="s">
        <v>457</v>
      </c>
    </row>
    <row r="27" spans="1:9" ht="12.75" customHeight="1">
      <c r="A27" s="683"/>
      <c r="B27" s="432" t="s">
        <v>517</v>
      </c>
      <c r="C27" s="494"/>
      <c r="D27" s="664"/>
      <c r="E27" s="587"/>
      <c r="F27" s="669"/>
      <c r="G27" s="587"/>
      <c r="H27" s="669"/>
      <c r="I27" s="670"/>
    </row>
    <row r="28" spans="1:9" ht="15.75">
      <c r="A28" s="678"/>
      <c r="B28" s="679" t="s">
        <v>525</v>
      </c>
      <c r="C28" s="49"/>
      <c r="D28" s="664"/>
      <c r="E28" s="587">
        <v>13000</v>
      </c>
      <c r="F28" s="669"/>
      <c r="G28" s="587">
        <v>13000</v>
      </c>
      <c r="H28" s="669"/>
      <c r="I28" s="670"/>
    </row>
    <row r="29" spans="1:9" ht="15.75">
      <c r="A29" s="678"/>
      <c r="B29" s="679" t="s">
        <v>526</v>
      </c>
      <c r="C29" s="49"/>
      <c r="D29" s="664"/>
      <c r="E29" s="587">
        <v>40920</v>
      </c>
      <c r="F29" s="669"/>
      <c r="G29" s="587">
        <v>40920</v>
      </c>
      <c r="H29" s="669"/>
      <c r="I29" s="670"/>
    </row>
    <row r="30" spans="1:9" ht="15.75">
      <c r="A30" s="678"/>
      <c r="B30" s="679" t="s">
        <v>527</v>
      </c>
      <c r="C30" s="49"/>
      <c r="D30" s="664"/>
      <c r="E30" s="587">
        <v>5650</v>
      </c>
      <c r="F30" s="669"/>
      <c r="G30" s="587">
        <v>5650</v>
      </c>
      <c r="H30" s="669"/>
      <c r="I30" s="670"/>
    </row>
    <row r="31" spans="1:9" ht="15.75">
      <c r="A31" s="678"/>
      <c r="B31" s="679" t="s">
        <v>528</v>
      </c>
      <c r="C31" s="49"/>
      <c r="D31" s="664"/>
      <c r="E31" s="587">
        <v>9820</v>
      </c>
      <c r="F31" s="669"/>
      <c r="G31" s="587">
        <v>9820</v>
      </c>
      <c r="H31" s="669"/>
      <c r="I31" s="670"/>
    </row>
    <row r="32" spans="1:9" ht="15.75">
      <c r="A32" s="678"/>
      <c r="B32" s="687" t="s">
        <v>529</v>
      </c>
      <c r="C32" s="49"/>
      <c r="D32" s="664"/>
      <c r="E32" s="587">
        <v>10000</v>
      </c>
      <c r="F32" s="669"/>
      <c r="G32" s="587">
        <v>10000</v>
      </c>
      <c r="H32" s="669"/>
      <c r="I32" s="670"/>
    </row>
    <row r="33" spans="1:9" ht="15.75">
      <c r="A33" s="678"/>
      <c r="B33" s="688" t="s">
        <v>530</v>
      </c>
      <c r="C33" s="49"/>
      <c r="D33" s="664"/>
      <c r="E33" s="587">
        <v>21960</v>
      </c>
      <c r="F33" s="669"/>
      <c r="G33" s="587">
        <v>21960</v>
      </c>
      <c r="H33" s="669"/>
      <c r="I33" s="670"/>
    </row>
    <row r="34" spans="1:9" ht="15.75">
      <c r="A34" s="683"/>
      <c r="B34" s="689" t="s">
        <v>531</v>
      </c>
      <c r="C34" s="690"/>
      <c r="D34" s="691"/>
      <c r="E34" s="692"/>
      <c r="F34" s="685"/>
      <c r="G34" s="693"/>
      <c r="H34" s="694"/>
      <c r="I34" s="677"/>
    </row>
    <row r="35" spans="1:9" ht="15.75">
      <c r="A35" s="683"/>
      <c r="B35" s="695" t="s">
        <v>532</v>
      </c>
      <c r="C35" s="675" t="s">
        <v>106</v>
      </c>
      <c r="D35" s="696">
        <v>17</v>
      </c>
      <c r="E35" s="587">
        <v>87200</v>
      </c>
      <c r="F35" s="669"/>
      <c r="G35" s="697">
        <v>87217</v>
      </c>
      <c r="H35" s="698"/>
      <c r="I35" s="670" t="s">
        <v>457</v>
      </c>
    </row>
    <row r="36" spans="1:9" ht="15.75">
      <c r="A36" s="699"/>
      <c r="B36" s="700" t="s">
        <v>533</v>
      </c>
      <c r="C36" s="701"/>
      <c r="D36" s="681"/>
      <c r="E36" s="674"/>
      <c r="F36" s="599"/>
      <c r="G36" s="702"/>
      <c r="H36" s="703"/>
      <c r="I36" s="682"/>
    </row>
    <row r="37" spans="1:9" ht="15.75">
      <c r="A37" s="659">
        <v>3</v>
      </c>
      <c r="B37" s="704" t="s">
        <v>113</v>
      </c>
      <c r="C37" s="705" t="s">
        <v>112</v>
      </c>
      <c r="D37" s="706">
        <f>D39</f>
        <v>6904</v>
      </c>
      <c r="E37" s="707"/>
      <c r="F37" s="707"/>
      <c r="G37" s="686">
        <f>G39</f>
        <v>6904</v>
      </c>
      <c r="H37" s="707"/>
      <c r="I37" s="708"/>
    </row>
    <row r="38" spans="1:9" ht="13.5" customHeight="1">
      <c r="A38" s="659"/>
      <c r="B38" s="709" t="s">
        <v>516</v>
      </c>
      <c r="C38" s="710"/>
      <c r="D38" s="711"/>
      <c r="E38" s="712"/>
      <c r="F38" s="712"/>
      <c r="G38" s="587"/>
      <c r="H38" s="712"/>
      <c r="I38" s="713"/>
    </row>
    <row r="39" spans="1:9" ht="27">
      <c r="A39" s="659"/>
      <c r="B39" s="714" t="s">
        <v>534</v>
      </c>
      <c r="C39" s="715" t="s">
        <v>114</v>
      </c>
      <c r="D39" s="716">
        <v>6904</v>
      </c>
      <c r="E39" s="717"/>
      <c r="F39" s="717"/>
      <c r="G39" s="674">
        <v>6904</v>
      </c>
      <c r="H39" s="717"/>
      <c r="I39" s="718"/>
    </row>
    <row r="40" spans="1:9" ht="28.5">
      <c r="A40" s="665">
        <v>4</v>
      </c>
      <c r="B40" s="719" t="s">
        <v>147</v>
      </c>
      <c r="C40" s="69" t="s">
        <v>146</v>
      </c>
      <c r="D40" s="655">
        <f>SUM(D42+D47+D50)</f>
        <v>22639</v>
      </c>
      <c r="E40" s="656">
        <f>SUM(E42+E47+E50)</f>
        <v>500656</v>
      </c>
      <c r="F40" s="656"/>
      <c r="G40" s="656">
        <f>SUM(G42+G47+G50)</f>
        <v>523295</v>
      </c>
      <c r="H40" s="720"/>
      <c r="I40" s="677" t="s">
        <v>457</v>
      </c>
    </row>
    <row r="41" spans="1:9" ht="15.75">
      <c r="A41" s="683"/>
      <c r="B41" s="668" t="s">
        <v>535</v>
      </c>
      <c r="C41" s="721"/>
      <c r="D41" s="722"/>
      <c r="E41" s="723"/>
      <c r="F41" s="669"/>
      <c r="G41" s="697"/>
      <c r="H41" s="698"/>
      <c r="I41" s="670"/>
    </row>
    <row r="42" spans="1:9" ht="15.75">
      <c r="A42" s="683"/>
      <c r="B42" s="668" t="s">
        <v>536</v>
      </c>
      <c r="C42" s="675" t="s">
        <v>148</v>
      </c>
      <c r="D42" s="664">
        <f>SUM(D44:D46)</f>
        <v>22639</v>
      </c>
      <c r="E42" s="587">
        <f>SUM(E44:E46)</f>
        <v>264556</v>
      </c>
      <c r="F42" s="669"/>
      <c r="G42" s="697">
        <f>SUM(G44:G46)</f>
        <v>287195</v>
      </c>
      <c r="H42" s="698"/>
      <c r="I42" s="670" t="s">
        <v>457</v>
      </c>
    </row>
    <row r="43" spans="1:9" ht="12.75" customHeight="1">
      <c r="A43" s="683"/>
      <c r="B43" s="724" t="s">
        <v>517</v>
      </c>
      <c r="C43" s="725"/>
      <c r="D43" s="664"/>
      <c r="E43" s="587"/>
      <c r="F43" s="669"/>
      <c r="G43" s="697"/>
      <c r="H43" s="698"/>
      <c r="I43" s="670"/>
    </row>
    <row r="44" spans="1:9" ht="15.75">
      <c r="A44" s="678"/>
      <c r="B44" s="679" t="s">
        <v>537</v>
      </c>
      <c r="C44" s="49"/>
      <c r="D44" s="664"/>
      <c r="E44" s="587">
        <v>141716</v>
      </c>
      <c r="F44" s="669"/>
      <c r="G44" s="697">
        <v>141716</v>
      </c>
      <c r="H44" s="698"/>
      <c r="I44" s="670"/>
    </row>
    <row r="45" spans="1:9" ht="15.75">
      <c r="A45" s="678"/>
      <c r="B45" s="679" t="s">
        <v>538</v>
      </c>
      <c r="C45" s="49"/>
      <c r="D45" s="664">
        <v>10427</v>
      </c>
      <c r="E45" s="587">
        <v>83840</v>
      </c>
      <c r="F45" s="669"/>
      <c r="G45" s="697">
        <v>94267</v>
      </c>
      <c r="H45" s="698"/>
      <c r="I45" s="670"/>
    </row>
    <row r="46" spans="1:9" ht="15.75">
      <c r="A46" s="678"/>
      <c r="B46" s="680" t="s">
        <v>539</v>
      </c>
      <c r="C46" s="47"/>
      <c r="D46" s="681">
        <v>12212</v>
      </c>
      <c r="E46" s="674">
        <v>39000</v>
      </c>
      <c r="F46" s="599"/>
      <c r="G46" s="702">
        <v>51212</v>
      </c>
      <c r="H46" s="703"/>
      <c r="I46" s="682"/>
    </row>
    <row r="47" spans="1:9" ht="15.75">
      <c r="A47" s="683"/>
      <c r="B47" s="668" t="s">
        <v>153</v>
      </c>
      <c r="C47" s="675" t="s">
        <v>152</v>
      </c>
      <c r="D47" s="676"/>
      <c r="E47" s="587">
        <f>E49</f>
        <v>95500</v>
      </c>
      <c r="F47" s="669"/>
      <c r="G47" s="587">
        <f>G49</f>
        <v>95500</v>
      </c>
      <c r="H47" s="669"/>
      <c r="I47" s="670" t="s">
        <v>457</v>
      </c>
    </row>
    <row r="48" spans="1:9" ht="12" customHeight="1">
      <c r="A48" s="683"/>
      <c r="B48" s="432" t="s">
        <v>517</v>
      </c>
      <c r="C48" s="494"/>
      <c r="D48" s="676"/>
      <c r="E48" s="587"/>
      <c r="F48" s="669"/>
      <c r="G48" s="587"/>
      <c r="H48" s="669"/>
      <c r="I48" s="670"/>
    </row>
    <row r="49" spans="1:9" ht="15.75">
      <c r="A49" s="683"/>
      <c r="B49" s="680" t="s">
        <v>540</v>
      </c>
      <c r="C49" s="47"/>
      <c r="D49" s="673"/>
      <c r="E49" s="674">
        <v>95500</v>
      </c>
      <c r="F49" s="599"/>
      <c r="G49" s="674">
        <v>95500</v>
      </c>
      <c r="H49" s="599"/>
      <c r="I49" s="682"/>
    </row>
    <row r="50" spans="1:9" ht="15.75">
      <c r="A50" s="683"/>
      <c r="B50" s="668" t="s">
        <v>541</v>
      </c>
      <c r="C50" s="675" t="s">
        <v>259</v>
      </c>
      <c r="D50" s="676"/>
      <c r="E50" s="587">
        <v>140600</v>
      </c>
      <c r="F50" s="669"/>
      <c r="G50" s="587">
        <v>140600</v>
      </c>
      <c r="H50" s="669"/>
      <c r="I50" s="49" t="s">
        <v>457</v>
      </c>
    </row>
    <row r="51" spans="1:9" ht="15.75">
      <c r="A51" s="921" t="s">
        <v>196</v>
      </c>
      <c r="B51" s="921"/>
      <c r="C51" s="921"/>
      <c r="D51" s="726">
        <f>SUM(D12:D14)</f>
        <v>31060</v>
      </c>
      <c r="E51" s="727">
        <f>SUM(E12:E14)</f>
        <v>786006</v>
      </c>
      <c r="F51" s="728">
        <f>SUM(F12:F14)</f>
        <v>0</v>
      </c>
      <c r="G51" s="727">
        <f>SUM(G12:G14)</f>
        <v>817066</v>
      </c>
      <c r="H51" s="728">
        <f>SUM(H12:H14)</f>
        <v>0</v>
      </c>
      <c r="I51" s="729" t="s">
        <v>457</v>
      </c>
    </row>
    <row r="52" spans="1:9" ht="15.75">
      <c r="A52" s="730" t="s">
        <v>542</v>
      </c>
      <c r="B52" s="134"/>
      <c r="C52" s="731"/>
      <c r="D52" s="732"/>
      <c r="E52" s="732"/>
      <c r="F52" s="311"/>
      <c r="G52" s="311"/>
      <c r="H52" s="134"/>
      <c r="I52" s="732"/>
    </row>
    <row r="53" spans="1:9" ht="15.75">
      <c r="A53" s="134"/>
      <c r="B53" s="134"/>
      <c r="C53" s="731"/>
      <c r="D53" s="732"/>
      <c r="E53" s="732"/>
      <c r="F53" s="311"/>
      <c r="G53" s="311"/>
      <c r="H53" s="134"/>
      <c r="I53" s="732"/>
    </row>
  </sheetData>
  <mergeCells count="10">
    <mergeCell ref="A51:C51"/>
    <mergeCell ref="A6:I6"/>
    <mergeCell ref="A7:H7"/>
    <mergeCell ref="A9:A10"/>
    <mergeCell ref="B9:B10"/>
    <mergeCell ref="C9:C10"/>
    <mergeCell ref="D9:D10"/>
    <mergeCell ref="E9:F9"/>
    <mergeCell ref="G9:H9"/>
    <mergeCell ref="I9:I10"/>
  </mergeCells>
  <printOptions horizontalCentered="1"/>
  <pageMargins left="0.5513888888888889" right="0.15763888888888888" top="0.23611111111111113" bottom="0.5902777777777778" header="0.5118055555555556" footer="0.5118055555555556"/>
  <pageSetup horizontalDpi="300" verticalDpi="300" orientation="portrait" paperSize="9" scale="9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55"/>
  <sheetViews>
    <sheetView workbookViewId="0" topLeftCell="A1">
      <selection activeCell="J13" sqref="J13"/>
    </sheetView>
  </sheetViews>
  <sheetFormatPr defaultColWidth="9.00390625" defaultRowHeight="12.75"/>
  <cols>
    <col min="1" max="1" width="4.00390625" style="33" customWidth="1"/>
    <col min="2" max="2" width="5.625" style="33" customWidth="1"/>
    <col min="3" max="3" width="6.625" style="33" customWidth="1"/>
    <col min="4" max="4" width="9.75390625" style="33" customWidth="1"/>
    <col min="5" max="5" width="52.75390625" style="33" customWidth="1"/>
    <col min="6" max="6" width="16.875" style="33" customWidth="1"/>
    <col min="7" max="16384" width="9.125" style="33" customWidth="1"/>
  </cols>
  <sheetData>
    <row r="1" spans="1:7" s="456" customFormat="1" ht="12" customHeight="1">
      <c r="A1" s="73"/>
      <c r="B1" s="733"/>
      <c r="C1" s="733"/>
      <c r="D1" s="733"/>
      <c r="E1" s="932" t="s">
        <v>625</v>
      </c>
      <c r="F1" s="932"/>
      <c r="G1" s="73"/>
    </row>
    <row r="2" spans="1:7" s="456" customFormat="1" ht="12" customHeight="1">
      <c r="A2" s="73"/>
      <c r="B2" s="733"/>
      <c r="C2" s="733"/>
      <c r="D2" s="733"/>
      <c r="E2" s="930" t="s">
        <v>92</v>
      </c>
      <c r="F2" s="930"/>
      <c r="G2" s="73"/>
    </row>
    <row r="3" spans="1:7" s="456" customFormat="1" ht="12" customHeight="1">
      <c r="A3" s="73"/>
      <c r="B3" s="733"/>
      <c r="C3" s="733"/>
      <c r="D3" s="733"/>
      <c r="E3" s="930" t="s">
        <v>93</v>
      </c>
      <c r="F3" s="930"/>
      <c r="G3" s="73"/>
    </row>
    <row r="4" spans="1:7" s="456" customFormat="1" ht="12" customHeight="1">
      <c r="A4" s="73"/>
      <c r="B4" s="733"/>
      <c r="C4" s="733"/>
      <c r="D4" s="733"/>
      <c r="E4" s="931" t="s">
        <v>624</v>
      </c>
      <c r="F4" s="931"/>
      <c r="G4" s="73"/>
    </row>
    <row r="5" spans="1:7" ht="12" customHeight="1">
      <c r="A5"/>
      <c r="B5" s="734"/>
      <c r="C5" s="734"/>
      <c r="D5" s="734"/>
      <c r="E5" s="457"/>
      <c r="F5" s="457"/>
      <c r="G5"/>
    </row>
    <row r="6" spans="1:7" ht="12" customHeight="1">
      <c r="A6"/>
      <c r="B6" s="734"/>
      <c r="C6" s="734"/>
      <c r="D6" s="734"/>
      <c r="E6" s="457"/>
      <c r="F6" s="457"/>
      <c r="G6"/>
    </row>
    <row r="7" spans="1:7" ht="15.75">
      <c r="A7"/>
      <c r="B7" s="734"/>
      <c r="C7" s="734"/>
      <c r="D7" s="734"/>
      <c r="E7" s="735"/>
      <c r="F7" s="735"/>
      <c r="G7"/>
    </row>
    <row r="8" spans="1:7" ht="18">
      <c r="A8" s="845" t="s">
        <v>543</v>
      </c>
      <c r="B8" s="845"/>
      <c r="C8" s="845"/>
      <c r="D8" s="845"/>
      <c r="E8" s="845"/>
      <c r="F8" s="480"/>
      <c r="G8"/>
    </row>
    <row r="9" spans="1:7" ht="18">
      <c r="A9"/>
      <c r="B9" s="736"/>
      <c r="C9" s="736"/>
      <c r="D9" s="736"/>
      <c r="E9" s="480"/>
      <c r="F9" s="18" t="s">
        <v>611</v>
      </c>
      <c r="G9"/>
    </row>
    <row r="10" spans="1:7" ht="12.75">
      <c r="A10"/>
      <c r="B10" s="928" t="s">
        <v>276</v>
      </c>
      <c r="C10" s="899" t="s">
        <v>612</v>
      </c>
      <c r="D10" s="929" t="s">
        <v>613</v>
      </c>
      <c r="E10" s="899" t="s">
        <v>544</v>
      </c>
      <c r="F10" s="899" t="s">
        <v>545</v>
      </c>
      <c r="G10"/>
    </row>
    <row r="11" spans="1:7" ht="12.75">
      <c r="A11"/>
      <c r="B11" s="928"/>
      <c r="C11" s="899"/>
      <c r="D11" s="929"/>
      <c r="E11" s="899"/>
      <c r="F11" s="899"/>
      <c r="G11"/>
    </row>
    <row r="12" spans="1:7" ht="12.75">
      <c r="A12"/>
      <c r="B12" s="928"/>
      <c r="C12" s="899"/>
      <c r="D12" s="929"/>
      <c r="E12" s="899"/>
      <c r="F12" s="899"/>
      <c r="G12"/>
    </row>
    <row r="13" spans="1:7" ht="12.75">
      <c r="A13" s="737"/>
      <c r="B13" s="738">
        <v>1</v>
      </c>
      <c r="C13" s="739">
        <v>2</v>
      </c>
      <c r="D13" s="740">
        <v>3</v>
      </c>
      <c r="E13" s="486">
        <v>4</v>
      </c>
      <c r="F13" s="486">
        <v>5</v>
      </c>
      <c r="G13" s="737"/>
    </row>
    <row r="14" spans="1:7" ht="35.25" customHeight="1">
      <c r="A14" s="737"/>
      <c r="B14" s="741">
        <v>1</v>
      </c>
      <c r="C14" s="741">
        <v>600</v>
      </c>
      <c r="D14" s="742">
        <v>60014</v>
      </c>
      <c r="E14" s="743" t="s">
        <v>8</v>
      </c>
      <c r="F14" s="744">
        <f>F15</f>
        <v>60000</v>
      </c>
      <c r="G14" s="737"/>
    </row>
    <row r="15" spans="1:7" ht="19.5" customHeight="1">
      <c r="A15" s="737"/>
      <c r="B15" s="745"/>
      <c r="C15" s="745"/>
      <c r="D15" s="746" t="s">
        <v>546</v>
      </c>
      <c r="E15" s="747" t="s">
        <v>547</v>
      </c>
      <c r="F15" s="748">
        <v>60000</v>
      </c>
      <c r="G15" s="737"/>
    </row>
    <row r="16" spans="1:7" ht="30.75" customHeight="1">
      <c r="A16" s="737"/>
      <c r="B16" s="741">
        <v>2</v>
      </c>
      <c r="C16" s="741">
        <v>750</v>
      </c>
      <c r="D16" s="749">
        <v>75075</v>
      </c>
      <c r="E16" s="743" t="s">
        <v>46</v>
      </c>
      <c r="F16" s="744">
        <f>F17</f>
        <v>125000</v>
      </c>
      <c r="G16" s="737"/>
    </row>
    <row r="17" spans="1:7" ht="18.75">
      <c r="A17" s="737"/>
      <c r="B17" s="745"/>
      <c r="C17" s="745"/>
      <c r="D17" s="746" t="s">
        <v>548</v>
      </c>
      <c r="E17" s="747" t="s">
        <v>549</v>
      </c>
      <c r="F17" s="748">
        <v>125000</v>
      </c>
      <c r="G17" s="737"/>
    </row>
    <row r="18" spans="1:7" ht="33.75" customHeight="1">
      <c r="A18"/>
      <c r="B18" s="742">
        <v>3</v>
      </c>
      <c r="C18" s="741">
        <v>801</v>
      </c>
      <c r="D18" s="750">
        <v>80120</v>
      </c>
      <c r="E18" s="743" t="s">
        <v>102</v>
      </c>
      <c r="F18" s="744">
        <f>F19</f>
        <v>8700</v>
      </c>
      <c r="G18"/>
    </row>
    <row r="19" spans="1:7" ht="18.75">
      <c r="A19"/>
      <c r="B19" s="746"/>
      <c r="C19" s="745"/>
      <c r="D19" s="751" t="s">
        <v>546</v>
      </c>
      <c r="E19" s="747" t="s">
        <v>547</v>
      </c>
      <c r="F19" s="748">
        <v>8700</v>
      </c>
      <c r="G19"/>
    </row>
    <row r="20" spans="1:7" ht="58.5" customHeight="1">
      <c r="A20"/>
      <c r="B20" s="742">
        <v>4</v>
      </c>
      <c r="C20" s="741">
        <v>801</v>
      </c>
      <c r="D20" s="750">
        <v>80195</v>
      </c>
      <c r="E20" s="752" t="s">
        <v>550</v>
      </c>
      <c r="F20" s="744">
        <f>SUM(F22:F26)</f>
        <v>1353830</v>
      </c>
      <c r="G20"/>
    </row>
    <row r="21" spans="1:7" ht="18.75">
      <c r="A21"/>
      <c r="B21" s="753"/>
      <c r="C21" s="585"/>
      <c r="D21" s="754" t="s">
        <v>551</v>
      </c>
      <c r="E21" s="755" t="s">
        <v>208</v>
      </c>
      <c r="F21" s="756"/>
      <c r="G21"/>
    </row>
    <row r="22" spans="1:7" ht="30" customHeight="1">
      <c r="A22"/>
      <c r="B22" s="753"/>
      <c r="C22" s="585"/>
      <c r="D22" s="754"/>
      <c r="E22" s="757" t="s">
        <v>552</v>
      </c>
      <c r="F22" s="758">
        <v>175260</v>
      </c>
      <c r="G22"/>
    </row>
    <row r="23" spans="1:7" ht="30" customHeight="1">
      <c r="A23"/>
      <c r="B23" s="753"/>
      <c r="C23" s="585"/>
      <c r="D23" s="754"/>
      <c r="E23" s="757" t="s">
        <v>553</v>
      </c>
      <c r="F23" s="758">
        <v>9673</v>
      </c>
      <c r="G23"/>
    </row>
    <row r="24" spans="1:7" ht="54.75" customHeight="1">
      <c r="A24"/>
      <c r="B24" s="753"/>
      <c r="C24" s="585"/>
      <c r="D24" s="754"/>
      <c r="E24" s="757" t="s">
        <v>554</v>
      </c>
      <c r="F24" s="758">
        <v>414550</v>
      </c>
      <c r="G24"/>
    </row>
    <row r="25" spans="1:7" ht="36" customHeight="1">
      <c r="A25"/>
      <c r="B25" s="753"/>
      <c r="C25" s="585"/>
      <c r="D25" s="754"/>
      <c r="E25" s="757" t="s">
        <v>555</v>
      </c>
      <c r="F25" s="758">
        <v>388966</v>
      </c>
      <c r="G25"/>
    </row>
    <row r="26" spans="1:7" ht="30" customHeight="1">
      <c r="A26" s="759"/>
      <c r="B26" s="760"/>
      <c r="C26" s="761"/>
      <c r="D26" s="762"/>
      <c r="E26" s="763" t="s">
        <v>556</v>
      </c>
      <c r="F26" s="748">
        <v>365381</v>
      </c>
      <c r="G26" s="759"/>
    </row>
    <row r="27" spans="1:7" ht="32.25" customHeight="1">
      <c r="A27"/>
      <c r="B27" s="742">
        <v>5</v>
      </c>
      <c r="C27" s="741">
        <v>852</v>
      </c>
      <c r="D27" s="750">
        <v>85201</v>
      </c>
      <c r="E27" s="752" t="s">
        <v>115</v>
      </c>
      <c r="F27" s="744">
        <f>SUM(F29:F34)</f>
        <v>786221</v>
      </c>
      <c r="G27"/>
    </row>
    <row r="28" spans="1:7" ht="25.5" customHeight="1">
      <c r="A28"/>
      <c r="B28" s="753"/>
      <c r="C28" s="585"/>
      <c r="D28" s="754" t="s">
        <v>548</v>
      </c>
      <c r="E28" s="757" t="s">
        <v>208</v>
      </c>
      <c r="F28" s="758"/>
      <c r="G28"/>
    </row>
    <row r="29" spans="1:7" ht="30" customHeight="1">
      <c r="A29"/>
      <c r="B29" s="753"/>
      <c r="C29" s="585"/>
      <c r="D29" s="754"/>
      <c r="E29" s="757" t="s">
        <v>557</v>
      </c>
      <c r="F29" s="758">
        <v>21554</v>
      </c>
      <c r="G29"/>
    </row>
    <row r="30" spans="1:7" ht="30" customHeight="1">
      <c r="A30"/>
      <c r="B30" s="753"/>
      <c r="C30" s="585"/>
      <c r="D30" s="754"/>
      <c r="E30" s="757" t="s">
        <v>558</v>
      </c>
      <c r="F30" s="758">
        <v>276571</v>
      </c>
      <c r="G30"/>
    </row>
    <row r="31" spans="1:7" ht="30" customHeight="1">
      <c r="A31"/>
      <c r="B31" s="753"/>
      <c r="C31" s="585"/>
      <c r="D31" s="754"/>
      <c r="E31" s="757" t="s">
        <v>559</v>
      </c>
      <c r="F31" s="758">
        <v>51120</v>
      </c>
      <c r="G31"/>
    </row>
    <row r="32" spans="1:7" ht="30" customHeight="1">
      <c r="A32"/>
      <c r="B32" s="753"/>
      <c r="C32" s="585"/>
      <c r="D32" s="754"/>
      <c r="E32" s="757" t="s">
        <v>560</v>
      </c>
      <c r="F32" s="758">
        <v>56136</v>
      </c>
      <c r="G32"/>
    </row>
    <row r="33" spans="1:7" ht="30" customHeight="1">
      <c r="A33"/>
      <c r="B33" s="753"/>
      <c r="C33" s="585"/>
      <c r="D33" s="754"/>
      <c r="E33" s="757" t="s">
        <v>561</v>
      </c>
      <c r="F33" s="758">
        <v>288360</v>
      </c>
      <c r="G33"/>
    </row>
    <row r="34" spans="1:7" ht="30" customHeight="1">
      <c r="A34" s="759"/>
      <c r="B34" s="760"/>
      <c r="C34" s="761"/>
      <c r="D34" s="762"/>
      <c r="E34" s="763" t="s">
        <v>562</v>
      </c>
      <c r="F34" s="748">
        <v>92480</v>
      </c>
      <c r="G34" s="759"/>
    </row>
    <row r="35" spans="1:7" ht="36.75" customHeight="1">
      <c r="A35" s="759"/>
      <c r="B35" s="742">
        <v>6</v>
      </c>
      <c r="C35" s="741">
        <v>852</v>
      </c>
      <c r="D35" s="750">
        <v>85204</v>
      </c>
      <c r="E35" s="752" t="s">
        <v>124</v>
      </c>
      <c r="F35" s="744">
        <f>SUM(F37:F41)</f>
        <v>121016</v>
      </c>
      <c r="G35" s="759"/>
    </row>
    <row r="36" spans="1:7" ht="18.75" customHeight="1">
      <c r="A36" s="759"/>
      <c r="B36" s="753"/>
      <c r="C36" s="585"/>
      <c r="D36" s="754" t="s">
        <v>548</v>
      </c>
      <c r="E36" s="757" t="s">
        <v>208</v>
      </c>
      <c r="F36" s="758"/>
      <c r="G36" s="759"/>
    </row>
    <row r="37" spans="1:7" ht="24.75" customHeight="1">
      <c r="A37" s="759"/>
      <c r="B37" s="764"/>
      <c r="C37" s="765"/>
      <c r="D37" s="766"/>
      <c r="E37" s="757" t="s">
        <v>563</v>
      </c>
      <c r="F37" s="758">
        <v>6340</v>
      </c>
      <c r="G37" s="759"/>
    </row>
    <row r="38" spans="1:7" ht="24.75" customHeight="1">
      <c r="A38" s="759"/>
      <c r="B38" s="764"/>
      <c r="C38" s="765"/>
      <c r="D38" s="766"/>
      <c r="E38" s="757" t="s">
        <v>564</v>
      </c>
      <c r="F38" s="758">
        <v>1976</v>
      </c>
      <c r="G38" s="759"/>
    </row>
    <row r="39" spans="1:7" ht="24.75" customHeight="1">
      <c r="A39" s="759"/>
      <c r="B39" s="764"/>
      <c r="C39" s="765"/>
      <c r="D39" s="766"/>
      <c r="E39" s="757" t="s">
        <v>565</v>
      </c>
      <c r="F39" s="758">
        <v>32972</v>
      </c>
      <c r="G39" s="759"/>
    </row>
    <row r="40" spans="1:7" ht="24.75" customHeight="1">
      <c r="A40" s="759"/>
      <c r="B40" s="764"/>
      <c r="C40" s="765"/>
      <c r="D40" s="766"/>
      <c r="E40" s="757" t="s">
        <v>566</v>
      </c>
      <c r="F40" s="758">
        <v>48131</v>
      </c>
      <c r="G40" s="759"/>
    </row>
    <row r="41" spans="1:7" ht="24.75" customHeight="1">
      <c r="A41" s="759"/>
      <c r="B41" s="760"/>
      <c r="C41" s="761"/>
      <c r="D41" s="762"/>
      <c r="E41" s="763" t="s">
        <v>567</v>
      </c>
      <c r="F41" s="748">
        <v>31597</v>
      </c>
      <c r="G41" s="759"/>
    </row>
    <row r="42" spans="1:7" ht="45.75" customHeight="1">
      <c r="A42" s="759"/>
      <c r="B42" s="767">
        <v>7</v>
      </c>
      <c r="C42" s="768">
        <v>853</v>
      </c>
      <c r="D42" s="749">
        <v>85311</v>
      </c>
      <c r="E42" s="769" t="s">
        <v>137</v>
      </c>
      <c r="F42" s="770">
        <f>SUM(F44:F45)</f>
        <v>107282</v>
      </c>
      <c r="G42" s="759"/>
    </row>
    <row r="43" spans="1:7" ht="19.5" customHeight="1">
      <c r="A43" s="759"/>
      <c r="B43" s="764"/>
      <c r="C43" s="765"/>
      <c r="D43" s="754" t="s">
        <v>568</v>
      </c>
      <c r="E43" s="757" t="s">
        <v>208</v>
      </c>
      <c r="F43" s="758"/>
      <c r="G43" s="759"/>
    </row>
    <row r="44" spans="1:7" ht="36.75" customHeight="1">
      <c r="A44" s="759"/>
      <c r="B44" s="764"/>
      <c r="C44" s="765"/>
      <c r="D44" s="766"/>
      <c r="E44" s="757" t="s">
        <v>569</v>
      </c>
      <c r="F44" s="758">
        <v>44701</v>
      </c>
      <c r="G44" s="759"/>
    </row>
    <row r="45" spans="1:7" ht="34.5" customHeight="1">
      <c r="A45" s="759"/>
      <c r="B45" s="760"/>
      <c r="C45" s="761"/>
      <c r="D45" s="762"/>
      <c r="E45" s="763" t="s">
        <v>570</v>
      </c>
      <c r="F45" s="771">
        <v>62581</v>
      </c>
      <c r="G45" s="759"/>
    </row>
    <row r="46" spans="1:7" ht="38.25" customHeight="1">
      <c r="A46"/>
      <c r="B46" s="767">
        <v>8</v>
      </c>
      <c r="C46" s="768">
        <v>921</v>
      </c>
      <c r="D46" s="749">
        <v>92116</v>
      </c>
      <c r="E46" s="769" t="s">
        <v>268</v>
      </c>
      <c r="F46" s="770">
        <f>F48</f>
        <v>20000</v>
      </c>
      <c r="G46"/>
    </row>
    <row r="47" spans="1:7" ht="20.25" customHeight="1">
      <c r="A47"/>
      <c r="B47" s="753"/>
      <c r="C47" s="585"/>
      <c r="D47" s="754" t="s">
        <v>546</v>
      </c>
      <c r="E47" s="757" t="s">
        <v>208</v>
      </c>
      <c r="F47" s="758"/>
      <c r="G47"/>
    </row>
    <row r="48" spans="1:7" ht="20.25" customHeight="1">
      <c r="A48"/>
      <c r="B48" s="753"/>
      <c r="C48" s="585"/>
      <c r="D48" s="754"/>
      <c r="E48" s="757" t="s">
        <v>571</v>
      </c>
      <c r="F48" s="758">
        <v>20000</v>
      </c>
      <c r="G48"/>
    </row>
    <row r="49" spans="1:7" ht="15" customHeight="1">
      <c r="A49"/>
      <c r="B49" s="753"/>
      <c r="C49" s="585"/>
      <c r="D49" s="754"/>
      <c r="E49" s="757" t="s">
        <v>572</v>
      </c>
      <c r="F49" s="758"/>
      <c r="G49"/>
    </row>
    <row r="50" spans="2:6" ht="36.75" customHeight="1">
      <c r="B50" s="927" t="s">
        <v>196</v>
      </c>
      <c r="C50" s="927"/>
      <c r="D50" s="927"/>
      <c r="E50" s="927"/>
      <c r="F50" s="772">
        <f>F14+F16+F18+F20+F27+F35+F42+F46</f>
        <v>2582049</v>
      </c>
    </row>
    <row r="51" spans="1:7" ht="12.75">
      <c r="A51"/>
      <c r="B51" s="773"/>
      <c r="C51" s="773"/>
      <c r="D51" s="773"/>
      <c r="E51"/>
      <c r="F51"/>
      <c r="G51"/>
    </row>
    <row r="52" spans="1:7" ht="12.75">
      <c r="A52"/>
      <c r="B52" s="773"/>
      <c r="C52" s="773"/>
      <c r="D52" s="773"/>
      <c r="E52"/>
      <c r="F52"/>
      <c r="G52"/>
    </row>
    <row r="53" spans="1:7" ht="12.75">
      <c r="A53"/>
      <c r="B53" s="773"/>
      <c r="C53" s="773"/>
      <c r="D53" s="773"/>
      <c r="E53"/>
      <c r="F53"/>
      <c r="G53"/>
    </row>
    <row r="54" spans="1:7" ht="12.75">
      <c r="A54"/>
      <c r="B54" s="773"/>
      <c r="C54" s="773"/>
      <c r="D54" s="773"/>
      <c r="E54"/>
      <c r="F54"/>
      <c r="G54"/>
    </row>
    <row r="55" spans="1:7" ht="12.75">
      <c r="A55"/>
      <c r="B55" s="773"/>
      <c r="C55" s="773"/>
      <c r="D55" s="773"/>
      <c r="E55"/>
      <c r="F55"/>
      <c r="G55"/>
    </row>
  </sheetData>
  <mergeCells count="11">
    <mergeCell ref="E2:F2"/>
    <mergeCell ref="E3:F3"/>
    <mergeCell ref="E4:F4"/>
    <mergeCell ref="E1:F1"/>
    <mergeCell ref="F10:F12"/>
    <mergeCell ref="B50:E50"/>
    <mergeCell ref="A8:E8"/>
    <mergeCell ref="B10:B12"/>
    <mergeCell ref="C10:C12"/>
    <mergeCell ref="D10:D12"/>
    <mergeCell ref="E10:E12"/>
  </mergeCells>
  <printOptions horizontalCentered="1"/>
  <pageMargins left="0.5511811023622047" right="0" top="0.2362204724409449" bottom="0.5905511811023623" header="0.5118110236220472" footer="0.5118110236220472"/>
  <pageSetup horizontalDpi="300" verticalDpi="300" orientation="portrait" paperSize="9" scale="9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G20"/>
  <sheetViews>
    <sheetView workbookViewId="0" topLeftCell="A1">
      <selection activeCell="A1" sqref="A1:IV1"/>
    </sheetView>
  </sheetViews>
  <sheetFormatPr defaultColWidth="9.00390625" defaultRowHeight="12.75"/>
  <cols>
    <col min="1" max="1" width="2.375" style="0" customWidth="1"/>
    <col min="2" max="2" width="5.375" style="0" customWidth="1"/>
    <col min="3" max="3" width="6.75390625" style="0" customWidth="1"/>
    <col min="4" max="4" width="10.25390625" style="0" customWidth="1"/>
    <col min="5" max="5" width="42.00390625" style="0" customWidth="1"/>
    <col min="6" max="6" width="31.875" style="0" customWidth="1"/>
    <col min="7" max="7" width="12.00390625" style="0" customWidth="1"/>
  </cols>
  <sheetData>
    <row r="1" spans="3:7" s="5" customFormat="1" ht="12" customHeight="1">
      <c r="C1" s="628"/>
      <c r="E1" s="628"/>
      <c r="G1" s="4" t="s">
        <v>573</v>
      </c>
    </row>
    <row r="2" spans="3:7" s="5" customFormat="1" ht="12" customHeight="1">
      <c r="C2" s="628"/>
      <c r="D2" s="630"/>
      <c r="E2" s="628"/>
      <c r="G2" s="4" t="s">
        <v>90</v>
      </c>
    </row>
    <row r="3" spans="3:7" s="5" customFormat="1" ht="12" customHeight="1">
      <c r="C3" s="628"/>
      <c r="E3" s="628"/>
      <c r="G3" s="4" t="s">
        <v>609</v>
      </c>
    </row>
    <row r="4" spans="3:7" s="5" customFormat="1" ht="12" customHeight="1">
      <c r="C4" s="628"/>
      <c r="E4" s="628"/>
      <c r="G4" s="9" t="s">
        <v>623</v>
      </c>
    </row>
    <row r="5" spans="2:7" ht="15.75">
      <c r="B5" s="134"/>
      <c r="C5" s="732"/>
      <c r="D5" s="134"/>
      <c r="E5" s="732"/>
      <c r="F5" s="732"/>
      <c r="G5" s="774"/>
    </row>
    <row r="6" spans="2:7" ht="15.75">
      <c r="B6" s="134"/>
      <c r="C6" s="732"/>
      <c r="D6" s="134"/>
      <c r="E6" s="732"/>
      <c r="F6" s="732"/>
      <c r="G6" s="774"/>
    </row>
    <row r="7" spans="2:7" ht="20.25">
      <c r="B7" s="933" t="s">
        <v>574</v>
      </c>
      <c r="C7" s="933"/>
      <c r="D7" s="933"/>
      <c r="E7" s="933"/>
      <c r="F7" s="933"/>
      <c r="G7" s="933"/>
    </row>
    <row r="8" spans="2:7" ht="16.5">
      <c r="B8" s="775"/>
      <c r="C8" s="775"/>
      <c r="D8" s="775"/>
      <c r="E8" s="775"/>
      <c r="F8" s="775"/>
      <c r="G8" s="775"/>
    </row>
    <row r="9" spans="2:7" ht="18">
      <c r="B9" s="480"/>
      <c r="C9" s="480"/>
      <c r="D9" s="480"/>
      <c r="E9" s="480"/>
      <c r="F9" s="480"/>
      <c r="G9" s="18" t="s">
        <v>611</v>
      </c>
    </row>
    <row r="10" spans="2:7" ht="12.75">
      <c r="B10" s="934" t="s">
        <v>276</v>
      </c>
      <c r="C10" s="854" t="s">
        <v>612</v>
      </c>
      <c r="D10" s="923" t="s">
        <v>613</v>
      </c>
      <c r="E10" s="854" t="s">
        <v>460</v>
      </c>
      <c r="F10" s="854" t="s">
        <v>575</v>
      </c>
      <c r="G10" s="854" t="s">
        <v>545</v>
      </c>
    </row>
    <row r="11" spans="2:7" ht="12.75">
      <c r="B11" s="934"/>
      <c r="C11" s="854"/>
      <c r="D11" s="923"/>
      <c r="E11" s="854"/>
      <c r="F11" s="854"/>
      <c r="G11" s="854"/>
    </row>
    <row r="12" spans="2:7" ht="12.75">
      <c r="B12" s="934"/>
      <c r="C12" s="854"/>
      <c r="D12" s="923"/>
      <c r="E12" s="854"/>
      <c r="F12" s="854"/>
      <c r="G12" s="854"/>
    </row>
    <row r="13" spans="2:7" ht="12.75">
      <c r="B13" s="776">
        <v>1</v>
      </c>
      <c r="C13" s="777">
        <v>2</v>
      </c>
      <c r="D13" s="778">
        <v>3</v>
      </c>
      <c r="E13" s="777">
        <v>4</v>
      </c>
      <c r="F13" s="777">
        <v>5</v>
      </c>
      <c r="G13" s="777">
        <v>6</v>
      </c>
    </row>
    <row r="14" spans="2:7" ht="60" customHeight="1">
      <c r="B14" s="779">
        <v>1</v>
      </c>
      <c r="C14" s="780">
        <v>754</v>
      </c>
      <c r="D14" s="781">
        <v>75421</v>
      </c>
      <c r="E14" s="67" t="s">
        <v>66</v>
      </c>
      <c r="F14" s="782" t="s">
        <v>576</v>
      </c>
      <c r="G14" s="783">
        <v>7142</v>
      </c>
    </row>
    <row r="15" spans="2:7" ht="84.75" customHeight="1">
      <c r="B15" s="779">
        <v>2</v>
      </c>
      <c r="C15" s="780">
        <v>852</v>
      </c>
      <c r="D15" s="569">
        <v>85202</v>
      </c>
      <c r="E15" s="784" t="s">
        <v>577</v>
      </c>
      <c r="F15" s="782" t="s">
        <v>578</v>
      </c>
      <c r="G15" s="686">
        <v>617793</v>
      </c>
    </row>
    <row r="16" spans="2:7" ht="56.25" customHeight="1">
      <c r="B16" s="927" t="s">
        <v>196</v>
      </c>
      <c r="C16" s="927"/>
      <c r="D16" s="927"/>
      <c r="E16" s="927"/>
      <c r="F16" s="785"/>
      <c r="G16" s="772">
        <f>SUM(G14:G15)</f>
        <v>624935</v>
      </c>
    </row>
    <row r="17" spans="2:7" s="786" customFormat="1" ht="9" customHeight="1">
      <c r="B17" s="787"/>
      <c r="C17" s="787"/>
      <c r="D17" s="787"/>
      <c r="E17" s="787"/>
      <c r="F17" s="787"/>
      <c r="G17" s="788"/>
    </row>
    <row r="18" spans="1:6" ht="12.75">
      <c r="A18" s="789" t="s">
        <v>579</v>
      </c>
      <c r="B18" s="789"/>
      <c r="C18" s="789"/>
      <c r="D18" s="789"/>
      <c r="E18" s="789"/>
      <c r="F18" s="789"/>
    </row>
    <row r="19" spans="1:6" ht="12.75">
      <c r="A19" s="790" t="s">
        <v>580</v>
      </c>
      <c r="B19" s="790"/>
      <c r="C19" s="790"/>
      <c r="D19" s="790"/>
      <c r="E19" s="790"/>
      <c r="F19" s="790"/>
    </row>
    <row r="20" ht="12.75">
      <c r="A20" t="s">
        <v>581</v>
      </c>
    </row>
  </sheetData>
  <mergeCells count="8">
    <mergeCell ref="B16:E16"/>
    <mergeCell ref="B7:G7"/>
    <mergeCell ref="B10:B12"/>
    <mergeCell ref="C10:C12"/>
    <mergeCell ref="D10:D12"/>
    <mergeCell ref="E10:E12"/>
    <mergeCell ref="F10:F12"/>
    <mergeCell ref="G10:G12"/>
  </mergeCells>
  <printOptions/>
  <pageMargins left="1.3777777777777778" right="0.39375" top="0.39375" bottom="0.9840277777777778" header="0.5118055555555556" footer="0.511805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2"/>
  <sheetViews>
    <sheetView workbookViewId="0" topLeftCell="A1">
      <selection activeCell="A1" sqref="A1:IV1"/>
    </sheetView>
  </sheetViews>
  <sheetFormatPr defaultColWidth="9.00390625" defaultRowHeight="12.75"/>
  <cols>
    <col min="1" max="1" width="6.625" style="0" customWidth="1"/>
    <col min="2" max="2" width="54.875" style="0" customWidth="1"/>
    <col min="3" max="3" width="19.75390625" style="0" customWidth="1"/>
  </cols>
  <sheetData>
    <row r="1" s="73" customFormat="1" ht="12" customHeight="1">
      <c r="C1" s="74"/>
    </row>
    <row r="2" s="73" customFormat="1" ht="12" customHeight="1">
      <c r="C2" s="74"/>
    </row>
    <row r="3" s="5" customFormat="1" ht="12" customHeight="1">
      <c r="C3" s="4" t="s">
        <v>155</v>
      </c>
    </row>
    <row r="4" s="5" customFormat="1" ht="12" customHeight="1">
      <c r="C4" s="4" t="s">
        <v>90</v>
      </c>
    </row>
    <row r="5" s="5" customFormat="1" ht="12" customHeight="1">
      <c r="C5" s="4" t="s">
        <v>609</v>
      </c>
    </row>
    <row r="6" s="5" customFormat="1" ht="12" customHeight="1">
      <c r="C6" s="9" t="s">
        <v>623</v>
      </c>
    </row>
    <row r="7" s="73" customFormat="1" ht="12" customHeight="1">
      <c r="C7" s="75"/>
    </row>
    <row r="8" s="73" customFormat="1" ht="12" customHeight="1">
      <c r="C8" s="75"/>
    </row>
    <row r="9" spans="1:3" ht="17.25" customHeight="1">
      <c r="A9" s="76"/>
      <c r="B9" s="77" t="s">
        <v>156</v>
      </c>
      <c r="C9" s="78"/>
    </row>
    <row r="10" spans="1:3" ht="18">
      <c r="A10" s="79" t="s">
        <v>157</v>
      </c>
      <c r="B10" s="77"/>
      <c r="C10" s="78"/>
    </row>
    <row r="11" spans="1:3" ht="18.75">
      <c r="A11" s="76"/>
      <c r="B11" s="77" t="s">
        <v>158</v>
      </c>
      <c r="C11" s="78"/>
    </row>
    <row r="12" spans="1:3" ht="18.75">
      <c r="A12" s="76"/>
      <c r="B12" s="77"/>
      <c r="C12" s="78"/>
    </row>
    <row r="13" spans="1:3" ht="12" customHeight="1">
      <c r="A13" s="76"/>
      <c r="B13" s="80"/>
      <c r="C13" s="18" t="s">
        <v>611</v>
      </c>
    </row>
    <row r="14" spans="1:3" ht="15.75">
      <c r="A14" s="81" t="s">
        <v>159</v>
      </c>
      <c r="B14" s="82" t="s">
        <v>160</v>
      </c>
      <c r="C14" s="82" t="s">
        <v>161</v>
      </c>
    </row>
    <row r="15" spans="1:3" ht="10.5" customHeight="1">
      <c r="A15" s="83">
        <v>1</v>
      </c>
      <c r="B15" s="83">
        <v>2</v>
      </c>
      <c r="C15" s="83">
        <v>3</v>
      </c>
    </row>
    <row r="16" spans="1:3" ht="30" customHeight="1">
      <c r="A16" s="84" t="s">
        <v>162</v>
      </c>
      <c r="B16" s="85" t="s">
        <v>163</v>
      </c>
      <c r="C16" s="86">
        <f>SUM(C17:C21)</f>
        <v>3123634</v>
      </c>
    </row>
    <row r="17" spans="1:3" ht="18.75">
      <c r="A17" s="87"/>
      <c r="B17" s="88" t="s">
        <v>164</v>
      </c>
      <c r="C17" s="89">
        <v>2606027</v>
      </c>
    </row>
    <row r="18" spans="1:3" ht="18.75">
      <c r="A18" s="87"/>
      <c r="B18" s="88" t="s">
        <v>165</v>
      </c>
      <c r="C18" s="89">
        <v>153500</v>
      </c>
    </row>
    <row r="19" spans="1:3" ht="18.75">
      <c r="A19" s="87"/>
      <c r="B19" s="88" t="s">
        <v>166</v>
      </c>
      <c r="C19" s="89">
        <v>294107</v>
      </c>
    </row>
    <row r="20" spans="1:3" ht="17.25" customHeight="1">
      <c r="A20" s="87"/>
      <c r="B20" s="90" t="s">
        <v>167</v>
      </c>
      <c r="C20" s="89"/>
    </row>
    <row r="21" spans="1:3" ht="18.75">
      <c r="A21" s="91"/>
      <c r="B21" s="92" t="s">
        <v>168</v>
      </c>
      <c r="C21" s="93">
        <v>70000</v>
      </c>
    </row>
    <row r="22" spans="1:3" ht="18.75">
      <c r="A22" s="94" t="s">
        <v>169</v>
      </c>
      <c r="B22" s="95" t="s">
        <v>170</v>
      </c>
      <c r="C22" s="86">
        <f>SUM(C23:C26)</f>
        <v>8616059</v>
      </c>
    </row>
    <row r="23" spans="1:3" ht="18.75">
      <c r="A23" s="87"/>
      <c r="B23" s="812" t="s">
        <v>171</v>
      </c>
      <c r="C23" s="813"/>
    </row>
    <row r="24" spans="1:3" ht="18.75">
      <c r="A24" s="87"/>
      <c r="B24" s="96" t="s">
        <v>172</v>
      </c>
      <c r="C24" s="93">
        <v>8316059</v>
      </c>
    </row>
    <row r="25" spans="1:3" ht="18.75">
      <c r="A25" s="87"/>
      <c r="B25" s="97" t="s">
        <v>176</v>
      </c>
      <c r="C25" s="89"/>
    </row>
    <row r="26" spans="1:3" ht="18.75">
      <c r="A26" s="98"/>
      <c r="B26" s="99" t="s">
        <v>177</v>
      </c>
      <c r="C26" s="100">
        <v>300000</v>
      </c>
    </row>
    <row r="27" spans="1:3" ht="18.75">
      <c r="A27" s="101" t="s">
        <v>178</v>
      </c>
      <c r="B27" s="95" t="s">
        <v>179</v>
      </c>
      <c r="C27" s="86">
        <f>C28+C29+C30</f>
        <v>39505621</v>
      </c>
    </row>
    <row r="28" spans="1:3" ht="18.75">
      <c r="A28" s="102"/>
      <c r="B28" s="88" t="s">
        <v>180</v>
      </c>
      <c r="C28" s="103">
        <v>33811675</v>
      </c>
    </row>
    <row r="29" spans="1:3" ht="18.75">
      <c r="A29" s="102"/>
      <c r="B29" s="88" t="s">
        <v>181</v>
      </c>
      <c r="C29" s="103">
        <v>5433571</v>
      </c>
    </row>
    <row r="30" spans="1:3" ht="18.75">
      <c r="A30" s="104"/>
      <c r="B30" s="88" t="s">
        <v>182</v>
      </c>
      <c r="C30" s="103">
        <v>260375</v>
      </c>
    </row>
    <row r="31" spans="1:3" ht="22.5" customHeight="1">
      <c r="A31" s="105" t="s">
        <v>183</v>
      </c>
      <c r="B31" s="106" t="s">
        <v>184</v>
      </c>
      <c r="C31" s="107">
        <v>674700</v>
      </c>
    </row>
    <row r="32" spans="1:3" ht="18.75">
      <c r="A32" s="108" t="s">
        <v>185</v>
      </c>
      <c r="B32" s="95" t="s">
        <v>186</v>
      </c>
      <c r="C32" s="109">
        <f>SUM(C33:C41)</f>
        <v>12100590</v>
      </c>
    </row>
    <row r="33" spans="1:3" ht="35.25" customHeight="1">
      <c r="A33" s="110"/>
      <c r="B33" s="111" t="s">
        <v>187</v>
      </c>
      <c r="C33" s="112">
        <v>624935</v>
      </c>
    </row>
    <row r="34" spans="1:3" ht="50.25" customHeight="1">
      <c r="A34" s="110"/>
      <c r="B34" s="113" t="s">
        <v>188</v>
      </c>
      <c r="C34" s="114">
        <v>8286780</v>
      </c>
    </row>
    <row r="35" spans="1:3" ht="66">
      <c r="A35" s="110"/>
      <c r="B35" s="113" t="s">
        <v>189</v>
      </c>
      <c r="C35" s="114">
        <v>800000</v>
      </c>
    </row>
    <row r="36" spans="1:3" ht="49.5">
      <c r="A36" s="110"/>
      <c r="B36" s="113" t="s">
        <v>190</v>
      </c>
      <c r="C36" s="114">
        <v>50000</v>
      </c>
    </row>
    <row r="37" spans="1:3" ht="66">
      <c r="A37" s="110"/>
      <c r="B37" s="113" t="s">
        <v>191</v>
      </c>
      <c r="C37" s="114">
        <v>1430390</v>
      </c>
    </row>
    <row r="38" spans="1:3" ht="51" customHeight="1">
      <c r="A38" s="110"/>
      <c r="B38" s="113" t="s">
        <v>192</v>
      </c>
      <c r="C38" s="114">
        <v>625580</v>
      </c>
    </row>
    <row r="39" spans="1:3" ht="12.75" customHeight="1" hidden="1">
      <c r="A39" s="110"/>
      <c r="B39" s="113" t="s">
        <v>193</v>
      </c>
      <c r="C39" s="114">
        <v>0</v>
      </c>
    </row>
    <row r="40" spans="1:3" ht="68.25" customHeight="1">
      <c r="A40" s="110"/>
      <c r="B40" s="113" t="s">
        <v>194</v>
      </c>
      <c r="C40" s="114">
        <v>273750</v>
      </c>
    </row>
    <row r="41" spans="1:3" ht="49.5">
      <c r="A41" s="115"/>
      <c r="B41" s="113" t="s">
        <v>195</v>
      </c>
      <c r="C41" s="114">
        <v>9155</v>
      </c>
    </row>
    <row r="42" spans="1:3" ht="21.75" customHeight="1">
      <c r="A42" s="116"/>
      <c r="B42" s="117" t="s">
        <v>196</v>
      </c>
      <c r="C42" s="118">
        <f>SUM(C16+C22+C27+C31+C32)</f>
        <v>64020604</v>
      </c>
    </row>
  </sheetData>
  <printOptions horizontalCentered="1"/>
  <pageMargins left="0.7875" right="0.5513888888888889" top="0.23611111111111113" bottom="0.5902777777777778" header="0.5118055555555556" footer="0.5118055555555556"/>
  <pageSetup horizontalDpi="300" verticalDpi="300" orientation="portrait" paperSize="9" scale="9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A1" sqref="A1:IV1"/>
    </sheetView>
  </sheetViews>
  <sheetFormatPr defaultColWidth="9.00390625" defaultRowHeight="12.75"/>
  <cols>
    <col min="1" max="1" width="7.25390625" style="0" customWidth="1"/>
    <col min="3" max="3" width="53.375" style="0" customWidth="1"/>
    <col min="4" max="4" width="15.625" style="0" customWidth="1"/>
  </cols>
  <sheetData>
    <row r="1" s="5" customFormat="1" ht="12" customHeight="1">
      <c r="D1" s="137" t="s">
        <v>582</v>
      </c>
    </row>
    <row r="2" spans="3:4" s="5" customFormat="1" ht="12" customHeight="1">
      <c r="C2" s="630"/>
      <c r="D2" s="4" t="s">
        <v>90</v>
      </c>
    </row>
    <row r="3" s="5" customFormat="1" ht="12" customHeight="1">
      <c r="D3" s="4" t="s">
        <v>609</v>
      </c>
    </row>
    <row r="4" s="5" customFormat="1" ht="12" customHeight="1">
      <c r="D4" s="9" t="s">
        <v>623</v>
      </c>
    </row>
    <row r="5" spans="1:5" ht="19.5" customHeight="1">
      <c r="A5" s="134"/>
      <c r="B5" s="134"/>
      <c r="C5" s="134"/>
      <c r="D5" s="134"/>
      <c r="E5" s="134"/>
    </row>
    <row r="6" spans="1:5" ht="39" customHeight="1">
      <c r="A6" s="134"/>
      <c r="B6" s="935" t="s">
        <v>583</v>
      </c>
      <c r="C6" s="935"/>
      <c r="D6" s="935"/>
      <c r="E6" s="134"/>
    </row>
    <row r="7" spans="1:5" ht="27" customHeight="1">
      <c r="A7" s="134"/>
      <c r="B7" s="134"/>
      <c r="C7" s="134"/>
      <c r="D7" s="18" t="s">
        <v>611</v>
      </c>
      <c r="E7" s="134"/>
    </row>
    <row r="8" spans="1:5" ht="14.25">
      <c r="A8" s="791"/>
      <c r="B8" s="482" t="s">
        <v>276</v>
      </c>
      <c r="C8" s="140" t="s">
        <v>503</v>
      </c>
      <c r="D8" s="140" t="s">
        <v>278</v>
      </c>
      <c r="E8" s="791"/>
    </row>
    <row r="9" spans="1:5" ht="30.75" customHeight="1">
      <c r="A9" s="792"/>
      <c r="B9" s="742" t="s">
        <v>584</v>
      </c>
      <c r="C9" s="793" t="s">
        <v>504</v>
      </c>
      <c r="D9" s="744">
        <v>27777</v>
      </c>
      <c r="E9" s="792"/>
    </row>
    <row r="10" spans="1:5" ht="33.75" customHeight="1">
      <c r="A10" s="792"/>
      <c r="B10" s="794" t="s">
        <v>585</v>
      </c>
      <c r="C10" s="795" t="s">
        <v>586</v>
      </c>
      <c r="D10" s="796">
        <f>SUM(D11:D11)</f>
        <v>115000</v>
      </c>
      <c r="E10" s="792"/>
    </row>
    <row r="11" spans="1:5" ht="64.5" customHeight="1">
      <c r="A11" s="792"/>
      <c r="B11" s="753" t="s">
        <v>304</v>
      </c>
      <c r="C11" s="757" t="s">
        <v>587</v>
      </c>
      <c r="D11" s="797">
        <v>115000</v>
      </c>
      <c r="E11" s="792"/>
    </row>
    <row r="12" spans="1:5" ht="31.5" customHeight="1">
      <c r="A12" s="134"/>
      <c r="B12" s="794" t="s">
        <v>588</v>
      </c>
      <c r="C12" s="798" t="s">
        <v>506</v>
      </c>
      <c r="D12" s="799">
        <f>SUM(D13+D21)</f>
        <v>133500</v>
      </c>
      <c r="E12" s="134"/>
    </row>
    <row r="13" spans="1:5" ht="27" customHeight="1">
      <c r="A13" s="134"/>
      <c r="B13" s="753" t="s">
        <v>304</v>
      </c>
      <c r="C13" s="800" t="s">
        <v>209</v>
      </c>
      <c r="D13" s="801">
        <f>SUM(D14:D15)</f>
        <v>133500</v>
      </c>
      <c r="E13" s="134"/>
    </row>
    <row r="14" spans="1:5" ht="21.75" customHeight="1">
      <c r="A14" s="134"/>
      <c r="B14" s="802"/>
      <c r="C14" s="803" t="s">
        <v>589</v>
      </c>
      <c r="D14" s="756">
        <v>7500</v>
      </c>
      <c r="E14" s="134"/>
    </row>
    <row r="15" spans="1:5" ht="28.5" customHeight="1">
      <c r="A15" s="804"/>
      <c r="B15" s="753"/>
      <c r="C15" s="803" t="s">
        <v>590</v>
      </c>
      <c r="D15" s="758">
        <f>SUM(D17:D20)</f>
        <v>126000</v>
      </c>
      <c r="E15" s="804"/>
    </row>
    <row r="16" spans="1:5" ht="18.75">
      <c r="A16" s="804"/>
      <c r="B16" s="753"/>
      <c r="C16" s="803" t="s">
        <v>208</v>
      </c>
      <c r="D16" s="758"/>
      <c r="E16" s="804"/>
    </row>
    <row r="17" spans="1:5" ht="48" customHeight="1">
      <c r="A17" s="804"/>
      <c r="B17" s="753"/>
      <c r="C17" s="805" t="s">
        <v>591</v>
      </c>
      <c r="D17" s="758">
        <v>115000</v>
      </c>
      <c r="E17" s="804"/>
    </row>
    <row r="18" spans="1:5" ht="48" customHeight="1">
      <c r="A18" s="804"/>
      <c r="B18" s="753"/>
      <c r="C18" s="805" t="s">
        <v>592</v>
      </c>
      <c r="D18" s="758">
        <v>7000</v>
      </c>
      <c r="E18" s="804"/>
    </row>
    <row r="19" spans="1:5" ht="28.5" customHeight="1">
      <c r="A19" s="804"/>
      <c r="B19" s="753"/>
      <c r="C19" s="805" t="s">
        <v>593</v>
      </c>
      <c r="D19" s="758">
        <v>2500</v>
      </c>
      <c r="E19" s="804"/>
    </row>
    <row r="20" spans="1:5" ht="30" customHeight="1">
      <c r="A20" s="804"/>
      <c r="B20" s="753"/>
      <c r="C20" s="805" t="s">
        <v>594</v>
      </c>
      <c r="D20" s="758">
        <v>1500</v>
      </c>
      <c r="E20" s="804"/>
    </row>
    <row r="21" spans="1:5" ht="31.5" customHeight="1">
      <c r="A21" s="134"/>
      <c r="B21" s="746" t="s">
        <v>311</v>
      </c>
      <c r="C21" s="806" t="s">
        <v>211</v>
      </c>
      <c r="D21" s="807">
        <v>0</v>
      </c>
      <c r="E21" s="134"/>
    </row>
    <row r="22" spans="1:5" ht="35.25" customHeight="1">
      <c r="A22" s="804"/>
      <c r="B22" s="794" t="s">
        <v>595</v>
      </c>
      <c r="C22" s="795" t="s">
        <v>507</v>
      </c>
      <c r="D22" s="107">
        <v>9277</v>
      </c>
      <c r="E22" s="804"/>
    </row>
    <row r="23" spans="1:5" ht="15.75">
      <c r="A23" s="134"/>
      <c r="B23" s="183"/>
      <c r="C23" s="183"/>
      <c r="D23" s="183"/>
      <c r="E23" s="134"/>
    </row>
  </sheetData>
  <mergeCells count="1">
    <mergeCell ref="B6:D6"/>
  </mergeCells>
  <printOptions horizontalCentered="1"/>
  <pageMargins left="0.7479166666666667" right="0.5513888888888889" top="0.23611111111111113" bottom="0.5902777777777778" header="0.5118055555555556" footer="0.5118055555555556"/>
  <pageSetup horizontalDpi="300" verticalDpi="300" orientation="portrait" paperSize="9" scale="95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E28"/>
  <sheetViews>
    <sheetView tabSelected="1" workbookViewId="0" topLeftCell="A1">
      <selection activeCell="A1" sqref="A1:IV1"/>
    </sheetView>
  </sheetViews>
  <sheetFormatPr defaultColWidth="9.00390625" defaultRowHeight="12.75"/>
  <cols>
    <col min="1" max="1" width="7.25390625" style="33" customWidth="1"/>
    <col min="2" max="2" width="9.125" style="33" customWidth="1"/>
    <col min="3" max="3" width="49.25390625" style="33" customWidth="1"/>
    <col min="4" max="4" width="17.25390625" style="33" customWidth="1"/>
    <col min="5" max="16384" width="9.125" style="33" customWidth="1"/>
  </cols>
  <sheetData>
    <row r="1" spans="1:5" s="362" customFormat="1" ht="12" customHeight="1">
      <c r="A1" s="5"/>
      <c r="B1" s="5"/>
      <c r="C1" s="5"/>
      <c r="D1" s="9" t="s">
        <v>596</v>
      </c>
      <c r="E1" s="5"/>
    </row>
    <row r="2" spans="1:5" s="362" customFormat="1" ht="12" customHeight="1">
      <c r="A2" s="5"/>
      <c r="B2" s="5"/>
      <c r="C2" s="630"/>
      <c r="D2" s="4" t="s">
        <v>90</v>
      </c>
      <c r="E2" s="5"/>
    </row>
    <row r="3" spans="1:5" s="362" customFormat="1" ht="12" customHeight="1">
      <c r="A3" s="5"/>
      <c r="B3" s="5"/>
      <c r="C3" s="5"/>
      <c r="D3" s="4" t="s">
        <v>609</v>
      </c>
      <c r="E3" s="5"/>
    </row>
    <row r="4" spans="1:5" s="362" customFormat="1" ht="12" customHeight="1">
      <c r="A4" s="5"/>
      <c r="B4" s="5"/>
      <c r="C4" s="5"/>
      <c r="D4" s="9" t="s">
        <v>623</v>
      </c>
      <c r="E4" s="5"/>
    </row>
    <row r="5" spans="1:5" ht="15.75">
      <c r="A5"/>
      <c r="B5" s="134"/>
      <c r="C5" s="134"/>
      <c r="D5" s="735"/>
      <c r="E5"/>
    </row>
    <row r="6" spans="1:5" ht="46.5" customHeight="1">
      <c r="A6"/>
      <c r="B6" s="936" t="s">
        <v>597</v>
      </c>
      <c r="C6" s="936"/>
      <c r="D6" s="936"/>
      <c r="E6"/>
    </row>
    <row r="7" spans="1:5" ht="15.75">
      <c r="A7"/>
      <c r="B7" s="808"/>
      <c r="C7" s="808"/>
      <c r="D7" s="808"/>
      <c r="E7"/>
    </row>
    <row r="8" spans="1:5" ht="42" customHeight="1">
      <c r="A8"/>
      <c r="B8" s="482" t="s">
        <v>276</v>
      </c>
      <c r="C8" s="140" t="s">
        <v>503</v>
      </c>
      <c r="D8" s="140" t="s">
        <v>278</v>
      </c>
      <c r="E8"/>
    </row>
    <row r="9" spans="1:5" ht="32.25" customHeight="1">
      <c r="A9"/>
      <c r="B9" s="742" t="s">
        <v>584</v>
      </c>
      <c r="C9" s="793" t="s">
        <v>504</v>
      </c>
      <c r="D9" s="744">
        <v>214256</v>
      </c>
      <c r="E9"/>
    </row>
    <row r="10" spans="1:5" ht="32.25" customHeight="1">
      <c r="A10"/>
      <c r="B10" s="794" t="s">
        <v>585</v>
      </c>
      <c r="C10" s="795" t="s">
        <v>586</v>
      </c>
      <c r="D10" s="796">
        <f>SUM(D11:D12)</f>
        <v>320000</v>
      </c>
      <c r="E10"/>
    </row>
    <row r="11" spans="1:5" ht="27" customHeight="1">
      <c r="A11"/>
      <c r="B11" s="753" t="s">
        <v>304</v>
      </c>
      <c r="C11" s="809" t="s">
        <v>50</v>
      </c>
      <c r="D11" s="797">
        <v>312000</v>
      </c>
      <c r="E11"/>
    </row>
    <row r="12" spans="1:5" ht="28.5" customHeight="1">
      <c r="A12"/>
      <c r="B12" s="753" t="s">
        <v>311</v>
      </c>
      <c r="C12" s="809" t="s">
        <v>16</v>
      </c>
      <c r="D12" s="797">
        <v>8000</v>
      </c>
      <c r="E12"/>
    </row>
    <row r="13" spans="1:5" ht="33" customHeight="1">
      <c r="A13"/>
      <c r="B13" s="794" t="s">
        <v>588</v>
      </c>
      <c r="C13" s="798" t="s">
        <v>506</v>
      </c>
      <c r="D13" s="799">
        <f>SUM(D14+D25)</f>
        <v>504256</v>
      </c>
      <c r="E13"/>
    </row>
    <row r="14" spans="1:5" ht="30" customHeight="1">
      <c r="A14"/>
      <c r="B14" s="753" t="s">
        <v>304</v>
      </c>
      <c r="C14" s="800" t="s">
        <v>209</v>
      </c>
      <c r="D14" s="801">
        <f>SUM(D16:D24)</f>
        <v>364256</v>
      </c>
      <c r="E14"/>
    </row>
    <row r="15" spans="1:5" ht="22.5" customHeight="1">
      <c r="A15"/>
      <c r="B15" s="753"/>
      <c r="C15" s="810" t="s">
        <v>208</v>
      </c>
      <c r="D15" s="758"/>
      <c r="E15"/>
    </row>
    <row r="16" spans="1:5" ht="22.5" customHeight="1">
      <c r="A16"/>
      <c r="B16" s="753"/>
      <c r="C16" s="805" t="s">
        <v>598</v>
      </c>
      <c r="D16" s="758">
        <v>64000</v>
      </c>
      <c r="E16"/>
    </row>
    <row r="17" spans="1:5" ht="28.5" customHeight="1">
      <c r="A17"/>
      <c r="B17" s="753"/>
      <c r="C17" s="805" t="s">
        <v>589</v>
      </c>
      <c r="D17" s="758">
        <v>45000</v>
      </c>
      <c r="E17"/>
    </row>
    <row r="18" spans="1:5" ht="18.75">
      <c r="A18"/>
      <c r="B18" s="753"/>
      <c r="C18" s="805" t="s">
        <v>599</v>
      </c>
      <c r="D18" s="758">
        <v>12000</v>
      </c>
      <c r="E18"/>
    </row>
    <row r="19" spans="1:5" ht="27" customHeight="1">
      <c r="A19"/>
      <c r="B19" s="753"/>
      <c r="C19" s="805" t="s">
        <v>600</v>
      </c>
      <c r="D19" s="758">
        <v>20000</v>
      </c>
      <c r="E19"/>
    </row>
    <row r="20" spans="1:5" ht="29.25" customHeight="1">
      <c r="A20"/>
      <c r="B20" s="753"/>
      <c r="C20" s="805" t="s">
        <v>590</v>
      </c>
      <c r="D20" s="758">
        <v>156756</v>
      </c>
      <c r="E20"/>
    </row>
    <row r="21" spans="1:5" ht="47.25" customHeight="1">
      <c r="A21"/>
      <c r="B21" s="753"/>
      <c r="C21" s="805" t="s">
        <v>602</v>
      </c>
      <c r="D21" s="758">
        <v>12500</v>
      </c>
      <c r="E21"/>
    </row>
    <row r="22" spans="1:5" ht="47.25" customHeight="1">
      <c r="A22"/>
      <c r="B22" s="753"/>
      <c r="C22" s="805" t="s">
        <v>603</v>
      </c>
      <c r="D22" s="758">
        <v>10000</v>
      </c>
      <c r="E22"/>
    </row>
    <row r="23" spans="1:5" ht="47.25" customHeight="1">
      <c r="A23"/>
      <c r="B23" s="753"/>
      <c r="C23" s="805" t="s">
        <v>604</v>
      </c>
      <c r="D23" s="758">
        <v>30000</v>
      </c>
      <c r="E23"/>
    </row>
    <row r="24" spans="1:5" ht="45" customHeight="1">
      <c r="A24"/>
      <c r="B24" s="753"/>
      <c r="C24" s="805" t="s">
        <v>605</v>
      </c>
      <c r="D24" s="758">
        <v>14000</v>
      </c>
      <c r="E24"/>
    </row>
    <row r="25" spans="1:5" ht="25.5" customHeight="1">
      <c r="A25"/>
      <c r="B25" s="753" t="s">
        <v>311</v>
      </c>
      <c r="C25" s="800" t="s">
        <v>211</v>
      </c>
      <c r="D25" s="801">
        <f>SUM(D26)</f>
        <v>140000</v>
      </c>
      <c r="E25"/>
    </row>
    <row r="26" spans="1:5" ht="62.25" customHeight="1">
      <c r="A26" s="759"/>
      <c r="B26" s="746"/>
      <c r="C26" s="811" t="s">
        <v>606</v>
      </c>
      <c r="D26" s="748">
        <v>140000</v>
      </c>
      <c r="E26" s="759"/>
    </row>
    <row r="27" spans="1:5" ht="42.75" customHeight="1">
      <c r="A27"/>
      <c r="B27" s="794" t="s">
        <v>595</v>
      </c>
      <c r="C27" s="795" t="s">
        <v>507</v>
      </c>
      <c r="D27" s="107">
        <v>30000</v>
      </c>
      <c r="E27"/>
    </row>
    <row r="28" spans="1:5" ht="12.75">
      <c r="A28"/>
      <c r="B28"/>
      <c r="C28"/>
      <c r="D28"/>
      <c r="E28"/>
    </row>
  </sheetData>
  <mergeCells count="1">
    <mergeCell ref="B6:D6"/>
  </mergeCells>
  <printOptions horizontalCentered="1"/>
  <pageMargins left="0.7479166666666667" right="0.5513888888888889" top="0.23611111111111113" bottom="0.5902777777777778" header="0.5118055555555556" footer="0.5118055555555556"/>
  <pageSetup horizontalDpi="300" verticalDpi="3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IV1"/>
    </sheetView>
  </sheetViews>
  <sheetFormatPr defaultColWidth="9.00390625" defaultRowHeight="12.75"/>
  <cols>
    <col min="1" max="1" width="7.375" style="0" customWidth="1"/>
    <col min="2" max="2" width="42.00390625" style="0" customWidth="1"/>
    <col min="3" max="3" width="14.00390625" style="0" customWidth="1"/>
    <col min="4" max="4" width="13.25390625" style="0" customWidth="1"/>
    <col min="5" max="5" width="14.00390625" style="0" customWidth="1"/>
    <col min="6" max="6" width="12.25390625" style="0" customWidth="1"/>
  </cols>
  <sheetData>
    <row r="1" s="5" customFormat="1" ht="12.75">
      <c r="D1" s="4" t="s">
        <v>197</v>
      </c>
    </row>
    <row r="2" s="5" customFormat="1" ht="12.75">
      <c r="D2" s="4" t="s">
        <v>90</v>
      </c>
    </row>
    <row r="3" s="5" customFormat="1" ht="12.75">
      <c r="D3" s="4" t="s">
        <v>609</v>
      </c>
    </row>
    <row r="4" s="5" customFormat="1" ht="12.75">
      <c r="D4" s="9" t="s">
        <v>623</v>
      </c>
    </row>
    <row r="6" ht="20.25">
      <c r="B6" s="119" t="s">
        <v>173</v>
      </c>
    </row>
    <row r="7" ht="20.25">
      <c r="B7" s="119" t="s">
        <v>174</v>
      </c>
    </row>
    <row r="8" spans="2:3" ht="20.25">
      <c r="B8" s="852" t="s">
        <v>175</v>
      </c>
      <c r="C8" s="852"/>
    </row>
    <row r="9" ht="18">
      <c r="B9" s="120"/>
    </row>
    <row r="11" spans="1:5" ht="33">
      <c r="A11" s="121" t="s">
        <v>612</v>
      </c>
      <c r="B11" s="121" t="s">
        <v>160</v>
      </c>
      <c r="C11" s="122" t="s">
        <v>616</v>
      </c>
      <c r="D11" s="122" t="s">
        <v>617</v>
      </c>
      <c r="E11" s="122" t="s">
        <v>198</v>
      </c>
    </row>
    <row r="12" spans="1:5" ht="27.75" customHeight="1">
      <c r="A12" s="123" t="s">
        <v>618</v>
      </c>
      <c r="B12" s="124" t="s">
        <v>619</v>
      </c>
      <c r="C12" s="125">
        <v>5000</v>
      </c>
      <c r="D12" s="126"/>
      <c r="E12" s="127">
        <f aca="true" t="shared" si="0" ref="E12:E24">C12+D12</f>
        <v>5000</v>
      </c>
    </row>
    <row r="13" spans="1:5" ht="27.75" customHeight="1">
      <c r="A13" s="123" t="s">
        <v>5</v>
      </c>
      <c r="B13" s="124" t="s">
        <v>6</v>
      </c>
      <c r="C13" s="125">
        <v>160500</v>
      </c>
      <c r="D13" s="126">
        <v>1432890</v>
      </c>
      <c r="E13" s="127">
        <f t="shared" si="0"/>
        <v>1593390</v>
      </c>
    </row>
    <row r="14" spans="1:5" ht="27.75" customHeight="1">
      <c r="A14" s="123" t="s">
        <v>25</v>
      </c>
      <c r="B14" s="128" t="s">
        <v>199</v>
      </c>
      <c r="C14" s="125">
        <v>493000</v>
      </c>
      <c r="D14" s="126">
        <v>150000</v>
      </c>
      <c r="E14" s="127">
        <f t="shared" si="0"/>
        <v>643000</v>
      </c>
    </row>
    <row r="15" spans="1:5" ht="27.75" customHeight="1">
      <c r="A15" s="123" t="s">
        <v>33</v>
      </c>
      <c r="B15" s="128" t="s">
        <v>34</v>
      </c>
      <c r="C15" s="125">
        <v>532550</v>
      </c>
      <c r="D15" s="126"/>
      <c r="E15" s="127">
        <f t="shared" si="0"/>
        <v>532550</v>
      </c>
    </row>
    <row r="16" spans="1:5" ht="27.75" customHeight="1">
      <c r="A16" s="123" t="s">
        <v>41</v>
      </c>
      <c r="B16" s="128" t="s">
        <v>42</v>
      </c>
      <c r="C16" s="125">
        <v>1999350</v>
      </c>
      <c r="D16" s="126"/>
      <c r="E16" s="127">
        <f t="shared" si="0"/>
        <v>1999350</v>
      </c>
    </row>
    <row r="17" spans="1:5" ht="34.5" customHeight="1">
      <c r="A17" s="123" t="s">
        <v>59</v>
      </c>
      <c r="B17" s="128" t="s">
        <v>60</v>
      </c>
      <c r="C17" s="125">
        <v>4940002</v>
      </c>
      <c r="D17" s="126">
        <v>800000</v>
      </c>
      <c r="E17" s="127">
        <f t="shared" si="0"/>
        <v>5740002</v>
      </c>
    </row>
    <row r="18" spans="1:5" ht="67.5" customHeight="1">
      <c r="A18" s="123" t="s">
        <v>69</v>
      </c>
      <c r="B18" s="128" t="s">
        <v>70</v>
      </c>
      <c r="C18" s="125">
        <v>8616059</v>
      </c>
      <c r="D18" s="126"/>
      <c r="E18" s="127">
        <f t="shared" si="0"/>
        <v>8616059</v>
      </c>
    </row>
    <row r="19" spans="1:5" ht="27.75" customHeight="1">
      <c r="A19" s="123" t="s">
        <v>77</v>
      </c>
      <c r="B19" s="124" t="s">
        <v>78</v>
      </c>
      <c r="C19" s="125">
        <v>40250321</v>
      </c>
      <c r="D19" s="126"/>
      <c r="E19" s="127">
        <f t="shared" si="0"/>
        <v>40250321</v>
      </c>
    </row>
    <row r="20" spans="1:5" ht="27.75" customHeight="1">
      <c r="A20" s="123" t="s">
        <v>95</v>
      </c>
      <c r="B20" s="124" t="s">
        <v>96</v>
      </c>
      <c r="C20" s="125">
        <v>215577</v>
      </c>
      <c r="D20" s="126">
        <v>1000</v>
      </c>
      <c r="E20" s="127">
        <f t="shared" si="0"/>
        <v>216577</v>
      </c>
    </row>
    <row r="21" spans="1:5" ht="27.75" customHeight="1">
      <c r="A21" s="123" t="s">
        <v>108</v>
      </c>
      <c r="B21" s="124" t="s">
        <v>109</v>
      </c>
      <c r="C21" s="125">
        <v>2056610</v>
      </c>
      <c r="D21" s="126"/>
      <c r="E21" s="127">
        <f t="shared" si="0"/>
        <v>2056610</v>
      </c>
    </row>
    <row r="22" spans="1:5" ht="27.75" customHeight="1">
      <c r="A22" s="123" t="s">
        <v>112</v>
      </c>
      <c r="B22" s="129" t="s">
        <v>113</v>
      </c>
      <c r="C22" s="125">
        <v>2102634</v>
      </c>
      <c r="D22" s="126"/>
      <c r="E22" s="127">
        <f t="shared" si="0"/>
        <v>2102634</v>
      </c>
    </row>
    <row r="23" spans="1:5" ht="27.75" customHeight="1">
      <c r="A23" s="123" t="s">
        <v>134</v>
      </c>
      <c r="B23" s="128" t="s">
        <v>200</v>
      </c>
      <c r="C23" s="125">
        <v>215175</v>
      </c>
      <c r="D23" s="126"/>
      <c r="E23" s="127">
        <f t="shared" si="0"/>
        <v>215175</v>
      </c>
    </row>
    <row r="24" spans="1:5" ht="27.75" customHeight="1">
      <c r="A24" s="123" t="s">
        <v>146</v>
      </c>
      <c r="B24" s="124" t="s">
        <v>147</v>
      </c>
      <c r="C24" s="125">
        <v>49936</v>
      </c>
      <c r="D24" s="130"/>
      <c r="E24" s="127">
        <f t="shared" si="0"/>
        <v>49936</v>
      </c>
    </row>
    <row r="25" spans="1:5" ht="30.75" customHeight="1">
      <c r="A25" s="131"/>
      <c r="B25" s="117" t="s">
        <v>201</v>
      </c>
      <c r="C25" s="132">
        <f>SUM(C12:C24)</f>
        <v>61636714</v>
      </c>
      <c r="D25" s="133">
        <f>SUM(D12:D24)</f>
        <v>2383890</v>
      </c>
      <c r="E25" s="133">
        <f>SUM(E12:E24)</f>
        <v>64020604</v>
      </c>
    </row>
  </sheetData>
  <mergeCells count="1">
    <mergeCell ref="B8:C8"/>
  </mergeCells>
  <printOptions horizontalCentered="1"/>
  <pageMargins left="0.7479166666666667" right="0.5513888888888889" top="0.23611111111111113" bottom="0.5902777777777778" header="0.5118055555555556" footer="0.5118055555555556"/>
  <pageSetup horizontalDpi="300" verticalDpi="3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6"/>
  <sheetViews>
    <sheetView workbookViewId="0" topLeftCell="C1">
      <selection activeCell="A1" sqref="A1:IV1"/>
    </sheetView>
  </sheetViews>
  <sheetFormatPr defaultColWidth="9.00390625" defaultRowHeight="12.75"/>
  <cols>
    <col min="1" max="1" width="5.125" style="12" customWidth="1"/>
    <col min="2" max="2" width="8.00390625" style="12" customWidth="1"/>
    <col min="3" max="3" width="36.375" style="134" customWidth="1"/>
    <col min="4" max="5" width="0" style="134" hidden="1" customWidth="1"/>
    <col min="6" max="6" width="12.375" style="134" customWidth="1"/>
    <col min="7" max="7" width="13.00390625" style="134" customWidth="1"/>
    <col min="8" max="8" width="13.75390625" style="134" customWidth="1"/>
    <col min="9" max="9" width="11.625" style="134" customWidth="1"/>
    <col min="10" max="10" width="11.375" style="134" customWidth="1"/>
    <col min="11" max="11" width="9.25390625" style="134" customWidth="1"/>
    <col min="12" max="12" width="11.75390625" style="134" customWidth="1"/>
    <col min="13" max="13" width="11.625" style="134" customWidth="1"/>
    <col min="14" max="16384" width="9.125" style="134" customWidth="1"/>
  </cols>
  <sheetData>
    <row r="1" spans="1:13" s="5" customFormat="1" ht="12" customHeight="1">
      <c r="A1" s="1"/>
      <c r="B1" s="1"/>
      <c r="K1" s="135" t="s">
        <v>202</v>
      </c>
      <c r="L1" s="136"/>
      <c r="M1" s="136"/>
    </row>
    <row r="2" spans="1:13" s="5" customFormat="1" ht="12" customHeight="1">
      <c r="A2" s="1"/>
      <c r="B2" s="1"/>
      <c r="K2" s="4" t="s">
        <v>90</v>
      </c>
      <c r="L2" s="4"/>
      <c r="M2" s="4"/>
    </row>
    <row r="3" spans="1:13" s="5" customFormat="1" ht="12" customHeight="1">
      <c r="A3" s="1"/>
      <c r="B3" s="1"/>
      <c r="E3" s="137"/>
      <c r="F3" s="137"/>
      <c r="G3" s="137"/>
      <c r="H3" s="137"/>
      <c r="I3" s="137"/>
      <c r="K3" s="4" t="s">
        <v>609</v>
      </c>
      <c r="L3" s="4"/>
      <c r="M3" s="4"/>
    </row>
    <row r="4" spans="1:13" s="5" customFormat="1" ht="12" customHeight="1">
      <c r="A4" s="1"/>
      <c r="B4" s="1"/>
      <c r="K4" s="9" t="s">
        <v>623</v>
      </c>
      <c r="L4" s="9"/>
      <c r="M4" s="9"/>
    </row>
    <row r="5" spans="11:13" ht="6" customHeight="1">
      <c r="K5" s="138"/>
      <c r="L5" s="139"/>
      <c r="M5" s="139"/>
    </row>
    <row r="6" spans="1:13" ht="21.75" customHeight="1">
      <c r="A6" s="855" t="s">
        <v>203</v>
      </c>
      <c r="B6" s="855"/>
      <c r="C6" s="855"/>
      <c r="D6" s="855"/>
      <c r="E6" s="855"/>
      <c r="F6" s="855"/>
      <c r="G6" s="855"/>
      <c r="H6" s="855"/>
      <c r="I6" s="855"/>
      <c r="J6" s="855"/>
      <c r="K6" s="855"/>
      <c r="L6" s="855"/>
      <c r="M6" s="855"/>
    </row>
    <row r="7" ht="13.5" customHeight="1">
      <c r="M7" s="17" t="s">
        <v>204</v>
      </c>
    </row>
    <row r="8" spans="1:13" s="142" customFormat="1" ht="14.25" customHeight="1">
      <c r="A8" s="856" t="s">
        <v>612</v>
      </c>
      <c r="B8" s="857" t="s">
        <v>613</v>
      </c>
      <c r="C8" s="854" t="s">
        <v>205</v>
      </c>
      <c r="D8" s="858" t="s">
        <v>206</v>
      </c>
      <c r="E8" s="858"/>
      <c r="F8" s="854" t="s">
        <v>207</v>
      </c>
      <c r="G8" s="853" t="s">
        <v>208</v>
      </c>
      <c r="H8" s="853"/>
      <c r="I8" s="853"/>
      <c r="J8" s="853"/>
      <c r="K8" s="853"/>
      <c r="L8" s="853"/>
      <c r="M8" s="141"/>
    </row>
    <row r="9" spans="1:13" s="142" customFormat="1" ht="16.5" customHeight="1">
      <c r="A9" s="856"/>
      <c r="B9" s="857"/>
      <c r="C9" s="854"/>
      <c r="D9" s="859" t="s">
        <v>612</v>
      </c>
      <c r="E9" s="859" t="s">
        <v>613</v>
      </c>
      <c r="F9" s="854"/>
      <c r="G9" s="854" t="s">
        <v>209</v>
      </c>
      <c r="H9" s="853" t="s">
        <v>210</v>
      </c>
      <c r="I9" s="853"/>
      <c r="J9" s="853"/>
      <c r="K9" s="853"/>
      <c r="L9" s="853"/>
      <c r="M9" s="854" t="s">
        <v>211</v>
      </c>
    </row>
    <row r="10" spans="1:13" s="146" customFormat="1" ht="51.75" customHeight="1">
      <c r="A10" s="856"/>
      <c r="B10" s="857"/>
      <c r="C10" s="854"/>
      <c r="D10" s="859"/>
      <c r="E10" s="859"/>
      <c r="F10" s="854"/>
      <c r="G10" s="854"/>
      <c r="H10" s="143" t="s">
        <v>212</v>
      </c>
      <c r="I10" s="144" t="s">
        <v>213</v>
      </c>
      <c r="J10" s="143" t="s">
        <v>214</v>
      </c>
      <c r="K10" s="144" t="s">
        <v>215</v>
      </c>
      <c r="L10" s="145" t="s">
        <v>216</v>
      </c>
      <c r="M10" s="854"/>
    </row>
    <row r="11" spans="1:13" s="153" customFormat="1" ht="10.5" customHeight="1">
      <c r="A11" s="147">
        <v>1</v>
      </c>
      <c r="B11" s="148" t="s">
        <v>217</v>
      </c>
      <c r="C11" s="149">
        <v>3</v>
      </c>
      <c r="D11" s="150">
        <v>3</v>
      </c>
      <c r="E11" s="151">
        <v>4</v>
      </c>
      <c r="F11" s="152">
        <v>4</v>
      </c>
      <c r="G11" s="150">
        <v>5</v>
      </c>
      <c r="H11" s="152">
        <v>6</v>
      </c>
      <c r="I11" s="150">
        <v>7</v>
      </c>
      <c r="J11" s="152">
        <v>8</v>
      </c>
      <c r="K11" s="150">
        <v>9</v>
      </c>
      <c r="L11" s="152">
        <v>10</v>
      </c>
      <c r="M11" s="149">
        <v>11</v>
      </c>
    </row>
    <row r="12" spans="1:13" s="160" customFormat="1" ht="30.75" customHeight="1">
      <c r="A12" s="154" t="s">
        <v>618</v>
      </c>
      <c r="B12" s="29"/>
      <c r="C12" s="155" t="s">
        <v>619</v>
      </c>
      <c r="D12" s="156"/>
      <c r="E12" s="156"/>
      <c r="F12" s="157">
        <f>SUM(G12+M12)</f>
        <v>5000</v>
      </c>
      <c r="G12" s="157">
        <f>G13</f>
        <v>5000</v>
      </c>
      <c r="H12" s="157"/>
      <c r="I12" s="158"/>
      <c r="J12" s="157"/>
      <c r="K12" s="158"/>
      <c r="L12" s="157"/>
      <c r="M12" s="159"/>
    </row>
    <row r="13" spans="1:13" s="168" customFormat="1" ht="32.25" customHeight="1">
      <c r="A13" s="161"/>
      <c r="B13" s="162" t="s">
        <v>620</v>
      </c>
      <c r="C13" s="163" t="s">
        <v>621</v>
      </c>
      <c r="D13" s="164"/>
      <c r="E13" s="164"/>
      <c r="F13" s="165">
        <v>5000</v>
      </c>
      <c r="G13" s="166">
        <v>5000</v>
      </c>
      <c r="H13" s="165"/>
      <c r="I13" s="166"/>
      <c r="J13" s="165"/>
      <c r="K13" s="166"/>
      <c r="L13" s="165"/>
      <c r="M13" s="167"/>
    </row>
    <row r="14" spans="1:13" s="176" customFormat="1" ht="30" customHeight="1">
      <c r="A14" s="169" t="s">
        <v>1</v>
      </c>
      <c r="B14" s="170"/>
      <c r="C14" s="171" t="s">
        <v>2</v>
      </c>
      <c r="D14" s="172" t="s">
        <v>1</v>
      </c>
      <c r="E14" s="172"/>
      <c r="F14" s="173">
        <f>SUM(F15:F16)</f>
        <v>55560</v>
      </c>
      <c r="G14" s="174">
        <f>SUM(G15:G16)</f>
        <v>55560</v>
      </c>
      <c r="H14" s="173">
        <f>SUM(H15:H16)</f>
        <v>46457</v>
      </c>
      <c r="I14" s="174">
        <f>SUM(I15:I16)</f>
        <v>8196</v>
      </c>
      <c r="J14" s="173"/>
      <c r="K14" s="174"/>
      <c r="L14" s="173"/>
      <c r="M14" s="175"/>
    </row>
    <row r="15" spans="1:13" s="183" customFormat="1" ht="16.5" hidden="1">
      <c r="A15" s="177"/>
      <c r="B15" s="178" t="s">
        <v>3</v>
      </c>
      <c r="C15" s="163" t="s">
        <v>4</v>
      </c>
      <c r="D15" s="179"/>
      <c r="E15" s="179"/>
      <c r="F15" s="180"/>
      <c r="G15" s="181"/>
      <c r="H15" s="180"/>
      <c r="I15" s="181"/>
      <c r="J15" s="180"/>
      <c r="K15" s="181"/>
      <c r="L15" s="180"/>
      <c r="M15" s="182"/>
    </row>
    <row r="16" spans="1:13" s="183" customFormat="1" ht="16.5" customHeight="1">
      <c r="A16" s="184"/>
      <c r="B16" s="178" t="s">
        <v>218</v>
      </c>
      <c r="C16" s="163" t="s">
        <v>219</v>
      </c>
      <c r="D16" s="179"/>
      <c r="E16" s="179"/>
      <c r="F16" s="180">
        <v>55560</v>
      </c>
      <c r="G16" s="181">
        <v>55560</v>
      </c>
      <c r="H16" s="180">
        <v>46457</v>
      </c>
      <c r="I16" s="181">
        <v>8196</v>
      </c>
      <c r="J16" s="180"/>
      <c r="K16" s="181"/>
      <c r="L16" s="180"/>
      <c r="M16" s="182"/>
    </row>
    <row r="17" spans="1:13" s="176" customFormat="1" ht="32.25" customHeight="1">
      <c r="A17" s="154" t="s">
        <v>5</v>
      </c>
      <c r="B17" s="29"/>
      <c r="C17" s="185" t="s">
        <v>6</v>
      </c>
      <c r="D17" s="186"/>
      <c r="E17" s="186"/>
      <c r="F17" s="187">
        <f>F18</f>
        <v>6145070</v>
      </c>
      <c r="G17" s="187">
        <f>G18</f>
        <v>2661681</v>
      </c>
      <c r="H17" s="187">
        <f>H18</f>
        <v>413408</v>
      </c>
      <c r="I17" s="187">
        <f>I18</f>
        <v>72700</v>
      </c>
      <c r="J17" s="187">
        <f>J18</f>
        <v>60000</v>
      </c>
      <c r="K17" s="187"/>
      <c r="L17" s="187"/>
      <c r="M17" s="187">
        <f>M18</f>
        <v>3483389</v>
      </c>
    </row>
    <row r="18" spans="1:13" s="183" customFormat="1" ht="16.5" customHeight="1">
      <c r="A18" s="184"/>
      <c r="B18" s="178" t="s">
        <v>7</v>
      </c>
      <c r="C18" s="163" t="s">
        <v>8</v>
      </c>
      <c r="D18" s="179"/>
      <c r="E18" s="179"/>
      <c r="F18" s="180">
        <v>6145070</v>
      </c>
      <c r="G18" s="181">
        <v>2661681</v>
      </c>
      <c r="H18" s="180">
        <v>413408</v>
      </c>
      <c r="I18" s="181">
        <v>72700</v>
      </c>
      <c r="J18" s="180">
        <v>60000</v>
      </c>
      <c r="K18" s="181"/>
      <c r="L18" s="180"/>
      <c r="M18" s="182">
        <v>3483389</v>
      </c>
    </row>
    <row r="19" spans="1:13" s="183" customFormat="1" ht="32.25" customHeight="1">
      <c r="A19" s="69" t="s">
        <v>220</v>
      </c>
      <c r="B19" s="188"/>
      <c r="C19" s="189" t="s">
        <v>221</v>
      </c>
      <c r="D19" s="190"/>
      <c r="E19" s="190"/>
      <c r="F19" s="191">
        <f>F20</f>
        <v>15000</v>
      </c>
      <c r="G19" s="192">
        <f>G20</f>
        <v>15000</v>
      </c>
      <c r="H19" s="193"/>
      <c r="I19" s="194"/>
      <c r="J19" s="193"/>
      <c r="K19" s="194"/>
      <c r="L19" s="193"/>
      <c r="M19" s="194"/>
    </row>
    <row r="20" spans="1:13" s="183" customFormat="1" ht="34.5" customHeight="1">
      <c r="A20" s="184"/>
      <c r="B20" s="178" t="s">
        <v>222</v>
      </c>
      <c r="C20" s="195" t="s">
        <v>223</v>
      </c>
      <c r="D20" s="179"/>
      <c r="E20" s="179"/>
      <c r="F20" s="180">
        <v>15000</v>
      </c>
      <c r="G20" s="180">
        <v>15000</v>
      </c>
      <c r="H20" s="180"/>
      <c r="I20" s="181"/>
      <c r="J20" s="180"/>
      <c r="K20" s="181"/>
      <c r="L20" s="180"/>
      <c r="M20" s="182"/>
    </row>
    <row r="21" spans="1:13" s="176" customFormat="1" ht="31.5" customHeight="1">
      <c r="A21" s="154" t="s">
        <v>25</v>
      </c>
      <c r="B21" s="29"/>
      <c r="C21" s="185" t="s">
        <v>26</v>
      </c>
      <c r="D21" s="186"/>
      <c r="E21" s="186"/>
      <c r="F21" s="187">
        <f>F22</f>
        <v>308000</v>
      </c>
      <c r="G21" s="187">
        <f>G22</f>
        <v>308000</v>
      </c>
      <c r="H21" s="196"/>
      <c r="I21" s="197"/>
      <c r="J21" s="196"/>
      <c r="K21" s="197"/>
      <c r="L21" s="196"/>
      <c r="M21" s="198"/>
    </row>
    <row r="22" spans="1:13" s="203" customFormat="1" ht="33">
      <c r="A22" s="184"/>
      <c r="B22" s="162" t="s">
        <v>27</v>
      </c>
      <c r="C22" s="163" t="s">
        <v>28</v>
      </c>
      <c r="D22" s="199"/>
      <c r="E22" s="199"/>
      <c r="F22" s="200">
        <v>308000</v>
      </c>
      <c r="G22" s="201">
        <v>308000</v>
      </c>
      <c r="H22" s="200"/>
      <c r="I22" s="201"/>
      <c r="J22" s="200"/>
      <c r="K22" s="201"/>
      <c r="L22" s="200"/>
      <c r="M22" s="202"/>
    </row>
    <row r="23" spans="1:13" s="176" customFormat="1" ht="35.25" customHeight="1">
      <c r="A23" s="204" t="s">
        <v>33</v>
      </c>
      <c r="B23" s="29"/>
      <c r="C23" s="185" t="s">
        <v>34</v>
      </c>
      <c r="D23" s="186"/>
      <c r="E23" s="186"/>
      <c r="F23" s="187">
        <f>SUM(F24:F26)</f>
        <v>532000</v>
      </c>
      <c r="G23" s="205">
        <f>SUM(G24:G26)</f>
        <v>532000</v>
      </c>
      <c r="H23" s="187">
        <f>SUM(H24:H26)</f>
        <v>201900</v>
      </c>
      <c r="I23" s="205">
        <f>SUM(I24:I26)</f>
        <v>35500</v>
      </c>
      <c r="J23" s="196"/>
      <c r="K23" s="197"/>
      <c r="L23" s="196"/>
      <c r="M23" s="198"/>
    </row>
    <row r="24" spans="1:13" s="183" customFormat="1" ht="33">
      <c r="A24" s="49"/>
      <c r="B24" s="162" t="s">
        <v>35</v>
      </c>
      <c r="C24" s="163" t="s">
        <v>36</v>
      </c>
      <c r="D24" s="179"/>
      <c r="E24" s="179"/>
      <c r="F24" s="200">
        <v>220000</v>
      </c>
      <c r="G24" s="201">
        <v>220000</v>
      </c>
      <c r="H24" s="200"/>
      <c r="I24" s="201"/>
      <c r="J24" s="180"/>
      <c r="K24" s="181"/>
      <c r="L24" s="180"/>
      <c r="M24" s="182"/>
    </row>
    <row r="25" spans="1:13" s="183" customFormat="1" ht="33">
      <c r="A25" s="49"/>
      <c r="B25" s="206" t="s">
        <v>37</v>
      </c>
      <c r="C25" s="207" t="s">
        <v>224</v>
      </c>
      <c r="D25" s="208"/>
      <c r="E25" s="208"/>
      <c r="F25" s="41">
        <v>25000</v>
      </c>
      <c r="G25" s="209">
        <v>25000</v>
      </c>
      <c r="H25" s="41"/>
      <c r="I25" s="209"/>
      <c r="J25" s="210"/>
      <c r="K25" s="211"/>
      <c r="L25" s="210"/>
      <c r="M25" s="212"/>
    </row>
    <row r="26" spans="1:13" s="183" customFormat="1" ht="16.5" customHeight="1">
      <c r="A26" s="47"/>
      <c r="B26" s="178" t="s">
        <v>39</v>
      </c>
      <c r="C26" s="163" t="s">
        <v>40</v>
      </c>
      <c r="D26" s="179"/>
      <c r="E26" s="179"/>
      <c r="F26" s="180">
        <v>287000</v>
      </c>
      <c r="G26" s="181">
        <v>287000</v>
      </c>
      <c r="H26" s="180">
        <v>201900</v>
      </c>
      <c r="I26" s="181">
        <v>35500</v>
      </c>
      <c r="J26" s="180"/>
      <c r="K26" s="181"/>
      <c r="L26" s="180"/>
      <c r="M26" s="182"/>
    </row>
    <row r="27" spans="1:13" s="176" customFormat="1" ht="35.25" customHeight="1">
      <c r="A27" s="204" t="s">
        <v>41</v>
      </c>
      <c r="B27" s="29"/>
      <c r="C27" s="185" t="s">
        <v>42</v>
      </c>
      <c r="D27" s="186"/>
      <c r="E27" s="186"/>
      <c r="F27" s="187">
        <f>SUM(F28:F33)</f>
        <v>7615056</v>
      </c>
      <c r="G27" s="205">
        <f>SUM(G28:G33)</f>
        <v>7515056</v>
      </c>
      <c r="H27" s="187">
        <f>SUM(H28:H33)</f>
        <v>4263897</v>
      </c>
      <c r="I27" s="187">
        <f>SUM(I28:I33)</f>
        <v>673072</v>
      </c>
      <c r="J27" s="187">
        <f>SUM(J28:J33)</f>
        <v>125000</v>
      </c>
      <c r="K27" s="205"/>
      <c r="L27" s="187"/>
      <c r="M27" s="213">
        <f>SUM(M28:M33)</f>
        <v>100000</v>
      </c>
    </row>
    <row r="28" spans="1:13" s="183" customFormat="1" ht="16.5" customHeight="1">
      <c r="A28" s="49"/>
      <c r="B28" s="178" t="s">
        <v>43</v>
      </c>
      <c r="C28" s="163" t="s">
        <v>44</v>
      </c>
      <c r="D28" s="179"/>
      <c r="E28" s="179"/>
      <c r="F28" s="180">
        <v>915301</v>
      </c>
      <c r="G28" s="181">
        <v>915301</v>
      </c>
      <c r="H28" s="180">
        <v>782255</v>
      </c>
      <c r="I28" s="181">
        <v>133046</v>
      </c>
      <c r="J28" s="180"/>
      <c r="K28" s="181"/>
      <c r="L28" s="180"/>
      <c r="M28" s="182"/>
    </row>
    <row r="29" spans="1:13" s="183" customFormat="1" ht="16.5" customHeight="1">
      <c r="A29" s="49"/>
      <c r="B29" s="30" t="s">
        <v>225</v>
      </c>
      <c r="C29" s="207" t="s">
        <v>226</v>
      </c>
      <c r="D29" s="208"/>
      <c r="E29" s="208"/>
      <c r="F29" s="210">
        <v>244932</v>
      </c>
      <c r="G29" s="211">
        <v>244932</v>
      </c>
      <c r="H29" s="210"/>
      <c r="I29" s="211"/>
      <c r="J29" s="210"/>
      <c r="K29" s="211"/>
      <c r="L29" s="210"/>
      <c r="M29" s="212"/>
    </row>
    <row r="30" spans="1:13" s="183" customFormat="1" ht="16.5" customHeight="1">
      <c r="A30" s="49"/>
      <c r="B30" s="30" t="s">
        <v>45</v>
      </c>
      <c r="C30" s="207" t="s">
        <v>46</v>
      </c>
      <c r="D30" s="208"/>
      <c r="E30" s="208"/>
      <c r="F30" s="210">
        <v>6047868</v>
      </c>
      <c r="G30" s="211">
        <v>5947868</v>
      </c>
      <c r="H30" s="210">
        <v>3450142</v>
      </c>
      <c r="I30" s="211">
        <v>537726</v>
      </c>
      <c r="J30" s="210"/>
      <c r="K30" s="211"/>
      <c r="L30" s="210"/>
      <c r="M30" s="212">
        <v>100000</v>
      </c>
    </row>
    <row r="31" spans="1:13" s="183" customFormat="1" ht="16.5" customHeight="1">
      <c r="A31" s="49"/>
      <c r="B31" s="214" t="s">
        <v>55</v>
      </c>
      <c r="C31" s="163" t="s">
        <v>56</v>
      </c>
      <c r="D31" s="179"/>
      <c r="E31" s="179"/>
      <c r="F31" s="180">
        <v>50000</v>
      </c>
      <c r="G31" s="181">
        <v>50000</v>
      </c>
      <c r="H31" s="180">
        <v>22000</v>
      </c>
      <c r="I31" s="181">
        <v>2300</v>
      </c>
      <c r="J31" s="180"/>
      <c r="K31" s="181"/>
      <c r="L31" s="180"/>
      <c r="M31" s="182"/>
    </row>
    <row r="32" spans="1:13" s="183" customFormat="1" ht="33">
      <c r="A32" s="49"/>
      <c r="B32" s="206" t="s">
        <v>227</v>
      </c>
      <c r="C32" s="207" t="s">
        <v>228</v>
      </c>
      <c r="D32" s="208"/>
      <c r="E32" s="208"/>
      <c r="F32" s="41">
        <v>205800</v>
      </c>
      <c r="G32" s="209">
        <v>205800</v>
      </c>
      <c r="H32" s="41">
        <v>5500</v>
      </c>
      <c r="I32" s="209"/>
      <c r="J32" s="37">
        <v>125000</v>
      </c>
      <c r="K32" s="211"/>
      <c r="L32" s="210"/>
      <c r="M32" s="212"/>
    </row>
    <row r="33" spans="1:13" s="183" customFormat="1" ht="16.5" customHeight="1">
      <c r="A33" s="47"/>
      <c r="B33" s="178" t="s">
        <v>229</v>
      </c>
      <c r="C33" s="163" t="s">
        <v>133</v>
      </c>
      <c r="D33" s="179"/>
      <c r="E33" s="179"/>
      <c r="F33" s="180">
        <v>151155</v>
      </c>
      <c r="G33" s="181">
        <v>151155</v>
      </c>
      <c r="H33" s="180">
        <v>4000</v>
      </c>
      <c r="I33" s="181"/>
      <c r="J33" s="180"/>
      <c r="K33" s="181"/>
      <c r="L33" s="180"/>
      <c r="M33" s="182"/>
    </row>
    <row r="34" spans="1:13" s="176" customFormat="1" ht="57" customHeight="1">
      <c r="A34" s="204" t="s">
        <v>59</v>
      </c>
      <c r="B34" s="29"/>
      <c r="C34" s="185" t="s">
        <v>60</v>
      </c>
      <c r="D34" s="186"/>
      <c r="E34" s="186"/>
      <c r="F34" s="187">
        <f>SUM(F35:F38)</f>
        <v>5844852</v>
      </c>
      <c r="G34" s="187">
        <f>SUM(G35:G38)</f>
        <v>4944852</v>
      </c>
      <c r="H34" s="187">
        <f>SUM(H35:H38)</f>
        <v>3997401</v>
      </c>
      <c r="I34" s="187">
        <f>SUM(I35:I38)</f>
        <v>6321</v>
      </c>
      <c r="J34" s="187"/>
      <c r="K34" s="187"/>
      <c r="L34" s="187"/>
      <c r="M34" s="187">
        <f>SUM(M35:M38)</f>
        <v>900000</v>
      </c>
    </row>
    <row r="35" spans="1:13" s="183" customFormat="1" ht="16.5" customHeight="1">
      <c r="A35" s="49"/>
      <c r="B35" s="215" t="s">
        <v>230</v>
      </c>
      <c r="C35" s="216" t="s">
        <v>231</v>
      </c>
      <c r="D35" s="217"/>
      <c r="E35" s="217"/>
      <c r="F35" s="218">
        <v>80000</v>
      </c>
      <c r="G35" s="219"/>
      <c r="H35" s="219"/>
      <c r="I35" s="219"/>
      <c r="J35" s="219"/>
      <c r="K35" s="219"/>
      <c r="L35" s="219"/>
      <c r="M35" s="219">
        <v>80000</v>
      </c>
    </row>
    <row r="36" spans="1:13" s="183" customFormat="1" ht="30.75" customHeight="1">
      <c r="A36" s="49"/>
      <c r="B36" s="220" t="s">
        <v>61</v>
      </c>
      <c r="C36" s="163" t="s">
        <v>62</v>
      </c>
      <c r="D36" s="179"/>
      <c r="E36" s="179"/>
      <c r="F36" s="200">
        <v>5752710</v>
      </c>
      <c r="G36" s="201">
        <v>4932710</v>
      </c>
      <c r="H36" s="200">
        <v>3994401</v>
      </c>
      <c r="I36" s="201">
        <v>6321</v>
      </c>
      <c r="J36" s="200"/>
      <c r="K36" s="201"/>
      <c r="L36" s="200"/>
      <c r="M36" s="202">
        <v>820000</v>
      </c>
    </row>
    <row r="37" spans="1:13" s="183" customFormat="1" ht="16.5" customHeight="1">
      <c r="A37" s="49"/>
      <c r="B37" s="221" t="s">
        <v>65</v>
      </c>
      <c r="C37" s="222" t="s">
        <v>66</v>
      </c>
      <c r="D37" s="223"/>
      <c r="E37" s="223"/>
      <c r="F37" s="219">
        <v>7142</v>
      </c>
      <c r="G37" s="218">
        <v>7142</v>
      </c>
      <c r="H37" s="219"/>
      <c r="I37" s="218"/>
      <c r="J37" s="219"/>
      <c r="K37" s="218"/>
      <c r="L37" s="219"/>
      <c r="M37" s="224"/>
    </row>
    <row r="38" spans="1:13" s="183" customFormat="1" ht="16.5" customHeight="1">
      <c r="A38" s="47"/>
      <c r="B38" s="162" t="s">
        <v>232</v>
      </c>
      <c r="C38" s="225" t="s">
        <v>133</v>
      </c>
      <c r="D38" s="190"/>
      <c r="E38" s="190"/>
      <c r="F38" s="226">
        <v>5000</v>
      </c>
      <c r="G38" s="227">
        <v>5000</v>
      </c>
      <c r="H38" s="226">
        <v>3000</v>
      </c>
      <c r="I38" s="227"/>
      <c r="J38" s="226"/>
      <c r="K38" s="227"/>
      <c r="L38" s="226"/>
      <c r="M38" s="228"/>
    </row>
    <row r="39" spans="1:13" s="176" customFormat="1" ht="43.5" customHeight="1">
      <c r="A39" s="204" t="s">
        <v>233</v>
      </c>
      <c r="B39" s="29"/>
      <c r="C39" s="185" t="s">
        <v>234</v>
      </c>
      <c r="D39" s="186"/>
      <c r="E39" s="186"/>
      <c r="F39" s="187">
        <f>SUM(F40:F41)</f>
        <v>1603244</v>
      </c>
      <c r="G39" s="205">
        <f>SUM(G40:G41)</f>
        <v>1603244</v>
      </c>
      <c r="H39" s="187"/>
      <c r="I39" s="205"/>
      <c r="J39" s="187"/>
      <c r="K39" s="205">
        <f>SUM(K40:K41)</f>
        <v>64590</v>
      </c>
      <c r="L39" s="187">
        <f>SUM(L40:L41)</f>
        <v>1538654</v>
      </c>
      <c r="M39" s="213"/>
    </row>
    <row r="40" spans="1:13" s="183" customFormat="1" ht="52.5" customHeight="1">
      <c r="A40" s="69"/>
      <c r="B40" s="162" t="s">
        <v>235</v>
      </c>
      <c r="C40" s="163" t="s">
        <v>236</v>
      </c>
      <c r="D40" s="179"/>
      <c r="E40" s="179"/>
      <c r="F40" s="200">
        <v>64590</v>
      </c>
      <c r="G40" s="201">
        <v>64590</v>
      </c>
      <c r="H40" s="200"/>
      <c r="I40" s="201"/>
      <c r="J40" s="200"/>
      <c r="K40" s="201">
        <v>64590</v>
      </c>
      <c r="L40" s="200"/>
      <c r="M40" s="182"/>
    </row>
    <row r="41" spans="1:13" s="183" customFormat="1" ht="67.5" customHeight="1">
      <c r="A41" s="58"/>
      <c r="B41" s="162" t="s">
        <v>237</v>
      </c>
      <c r="C41" s="163" t="s">
        <v>238</v>
      </c>
      <c r="D41" s="179"/>
      <c r="E41" s="179"/>
      <c r="F41" s="200">
        <v>1538654</v>
      </c>
      <c r="G41" s="201">
        <v>1538654</v>
      </c>
      <c r="H41" s="200"/>
      <c r="I41" s="201"/>
      <c r="J41" s="200"/>
      <c r="K41" s="201"/>
      <c r="L41" s="200">
        <v>1538654</v>
      </c>
      <c r="M41" s="182"/>
    </row>
    <row r="42" spans="1:13" s="176" customFormat="1" ht="37.5" customHeight="1">
      <c r="A42" s="154" t="s">
        <v>77</v>
      </c>
      <c r="B42" s="29"/>
      <c r="C42" s="185" t="s">
        <v>78</v>
      </c>
      <c r="D42" s="186"/>
      <c r="E42" s="186"/>
      <c r="F42" s="187">
        <f>F43</f>
        <v>600000</v>
      </c>
      <c r="G42" s="187">
        <f>G43</f>
        <v>600000</v>
      </c>
      <c r="H42" s="187"/>
      <c r="I42" s="205"/>
      <c r="J42" s="187"/>
      <c r="K42" s="205"/>
      <c r="L42" s="187"/>
      <c r="M42" s="213"/>
    </row>
    <row r="43" spans="1:13" s="183" customFormat="1" ht="15.75" customHeight="1">
      <c r="A43" s="184"/>
      <c r="B43" s="178" t="s">
        <v>239</v>
      </c>
      <c r="C43" s="163" t="s">
        <v>240</v>
      </c>
      <c r="D43" s="179"/>
      <c r="E43" s="179"/>
      <c r="F43" s="180">
        <v>600000</v>
      </c>
      <c r="G43" s="181">
        <v>600000</v>
      </c>
      <c r="H43" s="180"/>
      <c r="I43" s="181"/>
      <c r="J43" s="180"/>
      <c r="K43" s="181"/>
      <c r="L43" s="180"/>
      <c r="M43" s="182"/>
    </row>
    <row r="44" spans="1:13" s="176" customFormat="1" ht="44.25" customHeight="1">
      <c r="A44" s="154" t="s">
        <v>95</v>
      </c>
      <c r="B44" s="29"/>
      <c r="C44" s="185" t="s">
        <v>96</v>
      </c>
      <c r="D44" s="186"/>
      <c r="E44" s="186"/>
      <c r="F44" s="187">
        <f>SUM(F45:F55)</f>
        <v>27148648</v>
      </c>
      <c r="G44" s="205">
        <f>SUM(G45:G55)</f>
        <v>26948648</v>
      </c>
      <c r="H44" s="187">
        <f>SUM(H45:H55)</f>
        <v>18913868</v>
      </c>
      <c r="I44" s="205">
        <f>SUM(I45:I55)</f>
        <v>3347693</v>
      </c>
      <c r="J44" s="187">
        <f>SUM(J45:J55)</f>
        <v>1362530</v>
      </c>
      <c r="K44" s="187"/>
      <c r="L44" s="187"/>
      <c r="M44" s="187">
        <f>SUM(M45:M55)</f>
        <v>200000</v>
      </c>
    </row>
    <row r="45" spans="1:13" s="183" customFormat="1" ht="16.5" customHeight="1">
      <c r="A45" s="177"/>
      <c r="B45" s="178" t="s">
        <v>241</v>
      </c>
      <c r="C45" s="163" t="s">
        <v>242</v>
      </c>
      <c r="D45" s="179"/>
      <c r="E45" s="179"/>
      <c r="F45" s="180">
        <v>1834350</v>
      </c>
      <c r="G45" s="181">
        <v>1834350</v>
      </c>
      <c r="H45" s="180">
        <v>1456969</v>
      </c>
      <c r="I45" s="181">
        <v>262369</v>
      </c>
      <c r="J45" s="180"/>
      <c r="K45" s="181"/>
      <c r="L45" s="180"/>
      <c r="M45" s="182"/>
    </row>
    <row r="46" spans="1:13" s="183" customFormat="1" ht="16.5" customHeight="1">
      <c r="A46" s="177"/>
      <c r="B46" s="30" t="s">
        <v>97</v>
      </c>
      <c r="C46" s="229" t="s">
        <v>98</v>
      </c>
      <c r="D46" s="230"/>
      <c r="E46" s="230"/>
      <c r="F46" s="210">
        <v>706816</v>
      </c>
      <c r="G46" s="210">
        <v>706816</v>
      </c>
      <c r="H46" s="210">
        <v>456876</v>
      </c>
      <c r="I46" s="210">
        <v>58100</v>
      </c>
      <c r="J46" s="210"/>
      <c r="K46" s="210"/>
      <c r="L46" s="210"/>
      <c r="M46" s="210"/>
    </row>
    <row r="47" spans="1:13" s="183" customFormat="1" ht="16.5" customHeight="1">
      <c r="A47" s="177"/>
      <c r="B47" s="30" t="s">
        <v>243</v>
      </c>
      <c r="C47" s="229" t="s">
        <v>244</v>
      </c>
      <c r="D47" s="230"/>
      <c r="E47" s="230"/>
      <c r="F47" s="210">
        <v>1693719</v>
      </c>
      <c r="G47" s="210">
        <v>1693719</v>
      </c>
      <c r="H47" s="210">
        <v>1332708</v>
      </c>
      <c r="I47" s="210">
        <v>239838</v>
      </c>
      <c r="J47" s="210"/>
      <c r="K47" s="210"/>
      <c r="L47" s="210"/>
      <c r="M47" s="210"/>
    </row>
    <row r="48" spans="1:13" s="183" customFormat="1" ht="16.5" customHeight="1">
      <c r="A48" s="177"/>
      <c r="B48" s="30" t="s">
        <v>101</v>
      </c>
      <c r="C48" s="229" t="s">
        <v>102</v>
      </c>
      <c r="D48" s="230"/>
      <c r="E48" s="230"/>
      <c r="F48" s="210">
        <v>7014663</v>
      </c>
      <c r="G48" s="210">
        <v>6814663</v>
      </c>
      <c r="H48" s="210">
        <v>5070433</v>
      </c>
      <c r="I48" s="210">
        <v>897865</v>
      </c>
      <c r="J48" s="210">
        <v>8700</v>
      </c>
      <c r="K48" s="210"/>
      <c r="L48" s="210"/>
      <c r="M48" s="210">
        <v>200000</v>
      </c>
    </row>
    <row r="49" spans="1:13" s="183" customFormat="1" ht="16.5" customHeight="1">
      <c r="A49" s="177"/>
      <c r="B49" s="30" t="s">
        <v>245</v>
      </c>
      <c r="C49" s="229" t="s">
        <v>246</v>
      </c>
      <c r="D49" s="230"/>
      <c r="E49" s="230"/>
      <c r="F49" s="210">
        <v>379273</v>
      </c>
      <c r="G49" s="210">
        <v>379273</v>
      </c>
      <c r="H49" s="210">
        <v>303037</v>
      </c>
      <c r="I49" s="210">
        <v>54150</v>
      </c>
      <c r="J49" s="210"/>
      <c r="K49" s="210"/>
      <c r="L49" s="210"/>
      <c r="M49" s="210"/>
    </row>
    <row r="50" spans="1:13" s="183" customFormat="1" ht="16.5" customHeight="1">
      <c r="A50" s="177"/>
      <c r="B50" s="30" t="s">
        <v>247</v>
      </c>
      <c r="C50" s="229" t="s">
        <v>248</v>
      </c>
      <c r="D50" s="230"/>
      <c r="E50" s="230"/>
      <c r="F50" s="210">
        <v>390671</v>
      </c>
      <c r="G50" s="210">
        <v>390671</v>
      </c>
      <c r="H50" s="210">
        <v>313051</v>
      </c>
      <c r="I50" s="210">
        <v>56960</v>
      </c>
      <c r="J50" s="210"/>
      <c r="K50" s="210"/>
      <c r="L50" s="210"/>
      <c r="M50" s="210"/>
    </row>
    <row r="51" spans="1:13" s="183" customFormat="1" ht="16.5" customHeight="1">
      <c r="A51" s="177"/>
      <c r="B51" s="30" t="s">
        <v>103</v>
      </c>
      <c r="C51" s="229" t="s">
        <v>104</v>
      </c>
      <c r="D51" s="230"/>
      <c r="E51" s="230"/>
      <c r="F51" s="210">
        <v>10704985</v>
      </c>
      <c r="G51" s="210">
        <v>10704985</v>
      </c>
      <c r="H51" s="210">
        <v>7840241</v>
      </c>
      <c r="I51" s="210">
        <v>1394166</v>
      </c>
      <c r="J51" s="210"/>
      <c r="K51" s="210"/>
      <c r="L51" s="210"/>
      <c r="M51" s="210"/>
    </row>
    <row r="52" spans="1:13" s="183" customFormat="1" ht="16.5" customHeight="1">
      <c r="A52" s="177"/>
      <c r="B52" s="30" t="s">
        <v>249</v>
      </c>
      <c r="C52" s="229" t="s">
        <v>250</v>
      </c>
      <c r="D52" s="230"/>
      <c r="E52" s="230"/>
      <c r="F52" s="210">
        <v>1397103</v>
      </c>
      <c r="G52" s="210">
        <v>1397103</v>
      </c>
      <c r="H52" s="210">
        <v>1131207</v>
      </c>
      <c r="I52" s="210">
        <v>203655</v>
      </c>
      <c r="J52" s="210"/>
      <c r="K52" s="210"/>
      <c r="L52" s="210"/>
      <c r="M52" s="210"/>
    </row>
    <row r="53" spans="1:13" s="183" customFormat="1" ht="48.75" customHeight="1">
      <c r="A53" s="177"/>
      <c r="B53" s="206" t="s">
        <v>106</v>
      </c>
      <c r="C53" s="229" t="s">
        <v>251</v>
      </c>
      <c r="D53" s="230"/>
      <c r="E53" s="230"/>
      <c r="F53" s="41">
        <v>1311098</v>
      </c>
      <c r="G53" s="41">
        <v>1311098</v>
      </c>
      <c r="H53" s="41">
        <v>1009346</v>
      </c>
      <c r="I53" s="41">
        <v>180590</v>
      </c>
      <c r="J53" s="210"/>
      <c r="K53" s="210"/>
      <c r="L53" s="210"/>
      <c r="M53" s="210"/>
    </row>
    <row r="54" spans="1:13" s="183" customFormat="1" ht="33">
      <c r="A54" s="177"/>
      <c r="B54" s="30" t="s">
        <v>252</v>
      </c>
      <c r="C54" s="229" t="s">
        <v>253</v>
      </c>
      <c r="D54" s="230"/>
      <c r="E54" s="230"/>
      <c r="F54" s="210">
        <v>91500</v>
      </c>
      <c r="G54" s="210">
        <v>91500</v>
      </c>
      <c r="H54" s="210"/>
      <c r="I54" s="210"/>
      <c r="J54" s="210"/>
      <c r="K54" s="210"/>
      <c r="L54" s="210"/>
      <c r="M54" s="210"/>
    </row>
    <row r="55" spans="1:13" s="183" customFormat="1" ht="16.5" customHeight="1">
      <c r="A55" s="184"/>
      <c r="B55" s="30" t="s">
        <v>254</v>
      </c>
      <c r="C55" s="229" t="s">
        <v>133</v>
      </c>
      <c r="D55" s="230"/>
      <c r="E55" s="230"/>
      <c r="F55" s="210">
        <v>1624470</v>
      </c>
      <c r="G55" s="210">
        <v>1624470</v>
      </c>
      <c r="H55" s="210"/>
      <c r="I55" s="210"/>
      <c r="J55" s="210">
        <v>1353830</v>
      </c>
      <c r="K55" s="210"/>
      <c r="L55" s="210"/>
      <c r="M55" s="210"/>
    </row>
    <row r="56" spans="1:13" s="176" customFormat="1" ht="42.75" customHeight="1">
      <c r="A56" s="154" t="s">
        <v>108</v>
      </c>
      <c r="B56" s="29"/>
      <c r="C56" s="185" t="s">
        <v>109</v>
      </c>
      <c r="D56" s="186"/>
      <c r="E56" s="186"/>
      <c r="F56" s="187">
        <f>SUM(F57:F58)</f>
        <v>2218792</v>
      </c>
      <c r="G56" s="187">
        <f>SUM(G57:G58)</f>
        <v>2121884</v>
      </c>
      <c r="H56" s="187"/>
      <c r="I56" s="187">
        <f>SUM(I57:I58)</f>
        <v>2056610</v>
      </c>
      <c r="J56" s="187"/>
      <c r="K56" s="187"/>
      <c r="L56" s="187"/>
      <c r="M56" s="187">
        <f>SUM(M57:M58)</f>
        <v>96908</v>
      </c>
    </row>
    <row r="57" spans="1:13" s="183" customFormat="1" ht="16.5" customHeight="1">
      <c r="A57" s="177"/>
      <c r="B57" s="178" t="s">
        <v>255</v>
      </c>
      <c r="C57" s="163" t="s">
        <v>256</v>
      </c>
      <c r="D57" s="179"/>
      <c r="E57" s="179"/>
      <c r="F57" s="231">
        <v>162182</v>
      </c>
      <c r="G57" s="232">
        <v>65274</v>
      </c>
      <c r="H57" s="231"/>
      <c r="I57" s="232"/>
      <c r="J57" s="231"/>
      <c r="K57" s="232"/>
      <c r="L57" s="180"/>
      <c r="M57" s="182">
        <v>96908</v>
      </c>
    </row>
    <row r="58" spans="1:13" s="183" customFormat="1" ht="66.75" customHeight="1">
      <c r="A58" s="184"/>
      <c r="B58" s="162" t="s">
        <v>110</v>
      </c>
      <c r="C58" s="163" t="s">
        <v>111</v>
      </c>
      <c r="D58" s="179"/>
      <c r="E58" s="179"/>
      <c r="F58" s="200">
        <v>2056610</v>
      </c>
      <c r="G58" s="201">
        <v>2056610</v>
      </c>
      <c r="H58" s="200"/>
      <c r="I58" s="201">
        <v>2056610</v>
      </c>
      <c r="J58" s="200"/>
      <c r="K58" s="201"/>
      <c r="L58" s="200"/>
      <c r="M58" s="202"/>
    </row>
    <row r="59" spans="1:13" s="176" customFormat="1" ht="41.25" customHeight="1">
      <c r="A59" s="154" t="s">
        <v>112</v>
      </c>
      <c r="B59" s="29"/>
      <c r="C59" s="185" t="s">
        <v>113</v>
      </c>
      <c r="D59" s="186"/>
      <c r="E59" s="186"/>
      <c r="F59" s="187">
        <f>SUM(F60:F67)</f>
        <v>5862668</v>
      </c>
      <c r="G59" s="205">
        <f>SUM(G60:G67)</f>
        <v>5862668</v>
      </c>
      <c r="H59" s="187">
        <f>SUM(H60:H67)</f>
        <v>2098548</v>
      </c>
      <c r="I59" s="205">
        <f>SUM(I60:I67)</f>
        <v>355743</v>
      </c>
      <c r="J59" s="187">
        <f>SUM(J60:J67)</f>
        <v>907237</v>
      </c>
      <c r="K59" s="205"/>
      <c r="L59" s="187"/>
      <c r="M59" s="213"/>
    </row>
    <row r="60" spans="1:13" s="183" customFormat="1" ht="16.5" customHeight="1">
      <c r="A60" s="177"/>
      <c r="B60" s="178" t="s">
        <v>114</v>
      </c>
      <c r="C60" s="233" t="s">
        <v>115</v>
      </c>
      <c r="D60" s="179"/>
      <c r="E60" s="179"/>
      <c r="F60" s="180">
        <v>1947235</v>
      </c>
      <c r="G60" s="181">
        <v>1947235</v>
      </c>
      <c r="H60" s="180">
        <v>654187</v>
      </c>
      <c r="I60" s="181">
        <v>110457</v>
      </c>
      <c r="J60" s="180">
        <v>786221</v>
      </c>
      <c r="K60" s="181"/>
      <c r="L60" s="180"/>
      <c r="M60" s="182"/>
    </row>
    <row r="61" spans="1:13" s="183" customFormat="1" ht="16.5" customHeight="1">
      <c r="A61" s="177"/>
      <c r="B61" s="30" t="s">
        <v>118</v>
      </c>
      <c r="C61" s="234" t="s">
        <v>119</v>
      </c>
      <c r="D61" s="230"/>
      <c r="E61" s="230"/>
      <c r="F61" s="210">
        <v>1328351</v>
      </c>
      <c r="G61" s="210">
        <v>1328351</v>
      </c>
      <c r="H61" s="210">
        <v>800496</v>
      </c>
      <c r="I61" s="210">
        <v>136969</v>
      </c>
      <c r="J61" s="210"/>
      <c r="K61" s="210"/>
      <c r="L61" s="210"/>
      <c r="M61" s="210"/>
    </row>
    <row r="62" spans="1:13" s="183" customFormat="1" ht="16.5" customHeight="1">
      <c r="A62" s="177"/>
      <c r="B62" s="30" t="s">
        <v>121</v>
      </c>
      <c r="C62" s="230" t="s">
        <v>122</v>
      </c>
      <c r="D62" s="230"/>
      <c r="E62" s="230"/>
      <c r="F62" s="210">
        <v>326200</v>
      </c>
      <c r="G62" s="210">
        <v>326200</v>
      </c>
      <c r="H62" s="210">
        <v>198821</v>
      </c>
      <c r="I62" s="210">
        <v>34597</v>
      </c>
      <c r="J62" s="210"/>
      <c r="K62" s="210"/>
      <c r="L62" s="210"/>
      <c r="M62" s="210"/>
    </row>
    <row r="63" spans="1:13" s="183" customFormat="1" ht="16.5" customHeight="1">
      <c r="A63" s="177"/>
      <c r="B63" s="30" t="s">
        <v>123</v>
      </c>
      <c r="C63" s="234" t="s">
        <v>124</v>
      </c>
      <c r="D63" s="230"/>
      <c r="E63" s="230"/>
      <c r="F63" s="210">
        <v>1730677</v>
      </c>
      <c r="G63" s="210">
        <v>1730677</v>
      </c>
      <c r="H63" s="210">
        <v>63245</v>
      </c>
      <c r="I63" s="210">
        <v>11499</v>
      </c>
      <c r="J63" s="210">
        <v>121016</v>
      </c>
      <c r="K63" s="210"/>
      <c r="L63" s="210"/>
      <c r="M63" s="210"/>
    </row>
    <row r="64" spans="1:13" s="183" customFormat="1" ht="16.5" customHeight="1">
      <c r="A64" s="177"/>
      <c r="B64" s="30" t="s">
        <v>128</v>
      </c>
      <c r="C64" s="229" t="s">
        <v>129</v>
      </c>
      <c r="D64" s="230"/>
      <c r="E64" s="230"/>
      <c r="F64" s="210">
        <v>381480</v>
      </c>
      <c r="G64" s="210">
        <v>381480</v>
      </c>
      <c r="H64" s="210">
        <v>293506</v>
      </c>
      <c r="I64" s="210">
        <v>49259</v>
      </c>
      <c r="J64" s="210"/>
      <c r="K64" s="210"/>
      <c r="L64" s="210"/>
      <c r="M64" s="210"/>
    </row>
    <row r="65" spans="1:13" s="183" customFormat="1" ht="49.5">
      <c r="A65" s="177"/>
      <c r="B65" s="206" t="s">
        <v>130</v>
      </c>
      <c r="C65" s="235" t="s">
        <v>131</v>
      </c>
      <c r="D65" s="230"/>
      <c r="E65" s="230"/>
      <c r="F65" s="41">
        <v>123735</v>
      </c>
      <c r="G65" s="41">
        <v>123735</v>
      </c>
      <c r="H65" s="41">
        <v>80293</v>
      </c>
      <c r="I65" s="41">
        <v>12962</v>
      </c>
      <c r="J65" s="210"/>
      <c r="K65" s="210"/>
      <c r="L65" s="210"/>
      <c r="M65" s="210"/>
    </row>
    <row r="66" spans="1:13" s="183" customFormat="1" ht="33">
      <c r="A66" s="177"/>
      <c r="B66" s="30" t="s">
        <v>257</v>
      </c>
      <c r="C66" s="236" t="s">
        <v>253</v>
      </c>
      <c r="D66" s="230"/>
      <c r="E66" s="230"/>
      <c r="F66" s="210">
        <v>2720</v>
      </c>
      <c r="G66" s="210">
        <v>2720</v>
      </c>
      <c r="H66" s="210"/>
      <c r="I66" s="210"/>
      <c r="J66" s="210"/>
      <c r="K66" s="210"/>
      <c r="L66" s="210"/>
      <c r="M66" s="210"/>
    </row>
    <row r="67" spans="1:13" s="183" customFormat="1" ht="16.5" customHeight="1">
      <c r="A67" s="184"/>
      <c r="B67" s="30" t="s">
        <v>132</v>
      </c>
      <c r="C67" s="229" t="s">
        <v>133</v>
      </c>
      <c r="D67" s="230"/>
      <c r="E67" s="230"/>
      <c r="F67" s="210">
        <v>22270</v>
      </c>
      <c r="G67" s="210">
        <v>22270</v>
      </c>
      <c r="H67" s="210">
        <v>8000</v>
      </c>
      <c r="I67" s="210"/>
      <c r="J67" s="210"/>
      <c r="K67" s="210"/>
      <c r="L67" s="210"/>
      <c r="M67" s="210"/>
    </row>
    <row r="68" spans="1:13" s="176" customFormat="1" ht="50.25" customHeight="1">
      <c r="A68" s="154" t="s">
        <v>134</v>
      </c>
      <c r="B68" s="29"/>
      <c r="C68" s="185" t="s">
        <v>135</v>
      </c>
      <c r="D68" s="186"/>
      <c r="E68" s="186"/>
      <c r="F68" s="187">
        <f>SUM(F69:F71)</f>
        <v>2182649</v>
      </c>
      <c r="G68" s="187">
        <f>SUM(G69:G71)</f>
        <v>2182649</v>
      </c>
      <c r="H68" s="187">
        <f>SUM(H69:H71)</f>
        <v>1501134</v>
      </c>
      <c r="I68" s="187">
        <f>SUM(I69:I71)</f>
        <v>291145</v>
      </c>
      <c r="J68" s="187">
        <f>SUM(J69:J71)</f>
        <v>107282</v>
      </c>
      <c r="K68" s="187"/>
      <c r="L68" s="187"/>
      <c r="M68" s="187"/>
    </row>
    <row r="69" spans="1:13" s="176" customFormat="1" ht="33" customHeight="1">
      <c r="A69" s="237"/>
      <c r="B69" s="162" t="s">
        <v>136</v>
      </c>
      <c r="C69" s="163" t="s">
        <v>137</v>
      </c>
      <c r="D69" s="238"/>
      <c r="E69" s="238"/>
      <c r="F69" s="200">
        <v>107282</v>
      </c>
      <c r="G69" s="201">
        <v>107282</v>
      </c>
      <c r="H69" s="200"/>
      <c r="I69" s="201"/>
      <c r="J69" s="200">
        <v>107282</v>
      </c>
      <c r="K69" s="181"/>
      <c r="L69" s="180"/>
      <c r="M69" s="182"/>
    </row>
    <row r="70" spans="1:13" s="183" customFormat="1" ht="33">
      <c r="A70" s="177"/>
      <c r="B70" s="206" t="s">
        <v>138</v>
      </c>
      <c r="C70" s="207" t="s">
        <v>139</v>
      </c>
      <c r="D70" s="208"/>
      <c r="E70" s="208"/>
      <c r="F70" s="41">
        <v>177400</v>
      </c>
      <c r="G70" s="209">
        <v>177400</v>
      </c>
      <c r="H70" s="41">
        <v>114334</v>
      </c>
      <c r="I70" s="209">
        <v>17680</v>
      </c>
      <c r="J70" s="210"/>
      <c r="K70" s="211"/>
      <c r="L70" s="210"/>
      <c r="M70" s="212"/>
    </row>
    <row r="71" spans="1:13" s="183" customFormat="1" ht="16.5" customHeight="1">
      <c r="A71" s="184"/>
      <c r="B71" s="178" t="s">
        <v>144</v>
      </c>
      <c r="C71" s="233" t="s">
        <v>145</v>
      </c>
      <c r="D71" s="179"/>
      <c r="E71" s="179"/>
      <c r="F71" s="180">
        <v>1897967</v>
      </c>
      <c r="G71" s="181">
        <v>1897967</v>
      </c>
      <c r="H71" s="180">
        <v>1386800</v>
      </c>
      <c r="I71" s="181">
        <v>273465</v>
      </c>
      <c r="J71" s="180"/>
      <c r="K71" s="181"/>
      <c r="L71" s="180"/>
      <c r="M71" s="182"/>
    </row>
    <row r="72" spans="1:13" s="176" customFormat="1" ht="40.5" customHeight="1">
      <c r="A72" s="237" t="s">
        <v>146</v>
      </c>
      <c r="B72" s="57"/>
      <c r="C72" s="239" t="s">
        <v>147</v>
      </c>
      <c r="D72" s="240"/>
      <c r="E72" s="240"/>
      <c r="F72" s="241">
        <f>SUM(F73:F78)</f>
        <v>6475385</v>
      </c>
      <c r="G72" s="242">
        <f>SUM(G73:G78)</f>
        <v>6475385</v>
      </c>
      <c r="H72" s="241">
        <f>SUM(H73:H78)</f>
        <v>4605105</v>
      </c>
      <c r="I72" s="242">
        <f>SUM(I73:I78)</f>
        <v>818163</v>
      </c>
      <c r="J72" s="241"/>
      <c r="K72" s="242"/>
      <c r="L72" s="241"/>
      <c r="M72" s="243"/>
    </row>
    <row r="73" spans="1:13" s="183" customFormat="1" ht="33">
      <c r="A73" s="177"/>
      <c r="B73" s="244" t="s">
        <v>148</v>
      </c>
      <c r="C73" s="225" t="s">
        <v>149</v>
      </c>
      <c r="D73" s="190"/>
      <c r="E73" s="190"/>
      <c r="F73" s="226">
        <v>3822187</v>
      </c>
      <c r="G73" s="227">
        <v>3822187</v>
      </c>
      <c r="H73" s="226">
        <v>2885645</v>
      </c>
      <c r="I73" s="227">
        <v>510487</v>
      </c>
      <c r="J73" s="194"/>
      <c r="K73" s="193"/>
      <c r="L73" s="194"/>
      <c r="M73" s="245"/>
    </row>
    <row r="74" spans="1:13" s="183" customFormat="1" ht="49.5">
      <c r="A74" s="177"/>
      <c r="B74" s="206" t="s">
        <v>150</v>
      </c>
      <c r="C74" s="246" t="s">
        <v>258</v>
      </c>
      <c r="D74" s="230"/>
      <c r="E74" s="230"/>
      <c r="F74" s="41">
        <v>1047193</v>
      </c>
      <c r="G74" s="41">
        <v>1047193</v>
      </c>
      <c r="H74" s="41">
        <v>787603</v>
      </c>
      <c r="I74" s="41">
        <v>140902</v>
      </c>
      <c r="J74" s="210"/>
      <c r="K74" s="210"/>
      <c r="L74" s="210"/>
      <c r="M74" s="210"/>
    </row>
    <row r="75" spans="1:13" s="183" customFormat="1" ht="16.5" customHeight="1">
      <c r="A75" s="177"/>
      <c r="B75" s="30" t="s">
        <v>152</v>
      </c>
      <c r="C75" s="234" t="s">
        <v>153</v>
      </c>
      <c r="D75" s="230"/>
      <c r="E75" s="230"/>
      <c r="F75" s="210">
        <v>550616</v>
      </c>
      <c r="G75" s="210">
        <v>550616</v>
      </c>
      <c r="H75" s="210">
        <v>383642</v>
      </c>
      <c r="I75" s="210">
        <v>68700</v>
      </c>
      <c r="J75" s="210"/>
      <c r="K75" s="210"/>
      <c r="L75" s="210"/>
      <c r="M75" s="210"/>
    </row>
    <row r="76" spans="1:13" s="183" customFormat="1" ht="16.5" customHeight="1">
      <c r="A76" s="177"/>
      <c r="B76" s="30" t="s">
        <v>259</v>
      </c>
      <c r="C76" s="230" t="s">
        <v>260</v>
      </c>
      <c r="D76" s="230"/>
      <c r="E76" s="230"/>
      <c r="F76" s="210">
        <v>1000569</v>
      </c>
      <c r="G76" s="210">
        <v>1000569</v>
      </c>
      <c r="H76" s="210">
        <v>548215</v>
      </c>
      <c r="I76" s="210">
        <v>98074</v>
      </c>
      <c r="J76" s="210"/>
      <c r="K76" s="210"/>
      <c r="L76" s="210"/>
      <c r="M76" s="210"/>
    </row>
    <row r="77" spans="1:13" s="183" customFormat="1" ht="33">
      <c r="A77" s="177"/>
      <c r="B77" s="30" t="s">
        <v>261</v>
      </c>
      <c r="C77" s="235" t="s">
        <v>253</v>
      </c>
      <c r="D77" s="230"/>
      <c r="E77" s="230"/>
      <c r="F77" s="210">
        <v>30500</v>
      </c>
      <c r="G77" s="210">
        <v>30500</v>
      </c>
      <c r="H77" s="210"/>
      <c r="I77" s="210"/>
      <c r="J77" s="210"/>
      <c r="K77" s="210"/>
      <c r="L77" s="210"/>
      <c r="M77" s="210"/>
    </row>
    <row r="78" spans="1:13" s="183" customFormat="1" ht="16.5" customHeight="1">
      <c r="A78" s="177"/>
      <c r="B78" s="247" t="s">
        <v>262</v>
      </c>
      <c r="C78" s="248" t="s">
        <v>133</v>
      </c>
      <c r="D78" s="249"/>
      <c r="E78" s="249"/>
      <c r="F78" s="250">
        <v>24320</v>
      </c>
      <c r="G78" s="250">
        <v>24320</v>
      </c>
      <c r="H78" s="250"/>
      <c r="I78" s="250"/>
      <c r="J78" s="250"/>
      <c r="K78" s="250"/>
      <c r="L78" s="250"/>
      <c r="M78" s="250"/>
    </row>
    <row r="79" spans="1:13" s="176" customFormat="1" ht="54" customHeight="1">
      <c r="A79" s="154" t="s">
        <v>263</v>
      </c>
      <c r="B79" s="29"/>
      <c r="C79" s="185" t="s">
        <v>264</v>
      </c>
      <c r="D79" s="186"/>
      <c r="E79" s="186"/>
      <c r="F79" s="187">
        <f>SUM(F80:F81)</f>
        <v>34300</v>
      </c>
      <c r="G79" s="187">
        <f>SUM(G80:G81)</f>
        <v>34300</v>
      </c>
      <c r="H79" s="187">
        <f>SUM(H80:H81)</f>
        <v>0</v>
      </c>
      <c r="I79" s="187"/>
      <c r="J79" s="187">
        <f>SUM(J80:J81)</f>
        <v>20000</v>
      </c>
      <c r="K79" s="205"/>
      <c r="L79" s="187"/>
      <c r="M79" s="213"/>
    </row>
    <row r="80" spans="1:13" s="183" customFormat="1" ht="16.5" customHeight="1">
      <c r="A80" s="177"/>
      <c r="B80" s="178" t="s">
        <v>265</v>
      </c>
      <c r="C80" s="195" t="s">
        <v>266</v>
      </c>
      <c r="D80" s="179"/>
      <c r="E80" s="179"/>
      <c r="F80" s="231">
        <v>14300</v>
      </c>
      <c r="G80" s="232">
        <v>14300</v>
      </c>
      <c r="H80" s="231"/>
      <c r="I80" s="232"/>
      <c r="J80" s="231"/>
      <c r="K80" s="181"/>
      <c r="L80" s="180"/>
      <c r="M80" s="182"/>
    </row>
    <row r="81" spans="1:13" s="183" customFormat="1" ht="16.5" customHeight="1">
      <c r="A81" s="47"/>
      <c r="B81" s="178" t="s">
        <v>267</v>
      </c>
      <c r="C81" s="233" t="s">
        <v>268</v>
      </c>
      <c r="D81" s="179"/>
      <c r="E81" s="179"/>
      <c r="F81" s="180">
        <v>20000</v>
      </c>
      <c r="G81" s="181">
        <v>20000</v>
      </c>
      <c r="H81" s="180"/>
      <c r="I81" s="181"/>
      <c r="J81" s="180">
        <v>20000</v>
      </c>
      <c r="K81" s="181"/>
      <c r="L81" s="180"/>
      <c r="M81" s="182"/>
    </row>
    <row r="82" spans="1:13" s="176" customFormat="1" ht="45" customHeight="1">
      <c r="A82" s="237" t="s">
        <v>269</v>
      </c>
      <c r="B82" s="57"/>
      <c r="C82" s="251" t="s">
        <v>270</v>
      </c>
      <c r="D82" s="240"/>
      <c r="E82" s="240"/>
      <c r="F82" s="241">
        <f>F83</f>
        <v>24500</v>
      </c>
      <c r="G82" s="241">
        <f>G83</f>
        <v>24500</v>
      </c>
      <c r="H82" s="241">
        <f>H83</f>
        <v>0</v>
      </c>
      <c r="I82" s="242"/>
      <c r="J82" s="241"/>
      <c r="K82" s="242"/>
      <c r="L82" s="241"/>
      <c r="M82" s="243"/>
    </row>
    <row r="83" spans="1:13" s="183" customFormat="1" ht="33">
      <c r="A83" s="184"/>
      <c r="B83" s="178" t="s">
        <v>271</v>
      </c>
      <c r="C83" s="252" t="s">
        <v>272</v>
      </c>
      <c r="D83" s="179"/>
      <c r="E83" s="179"/>
      <c r="F83" s="180">
        <v>24500</v>
      </c>
      <c r="G83" s="181">
        <v>24500</v>
      </c>
      <c r="H83" s="180"/>
      <c r="I83" s="181"/>
      <c r="J83" s="180"/>
      <c r="K83" s="181"/>
      <c r="L83" s="180"/>
      <c r="M83" s="182"/>
    </row>
    <row r="84" spans="1:13" s="257" customFormat="1" ht="51.75" customHeight="1">
      <c r="A84" s="253"/>
      <c r="B84" s="254"/>
      <c r="C84" s="71" t="s">
        <v>273</v>
      </c>
      <c r="D84" s="255"/>
      <c r="E84" s="255"/>
      <c r="F84" s="256">
        <f aca="true" t="shared" si="0" ref="F84:M84">SUM(F12+F14+F17+F19+F21+F23+F27+F34+F39+F42+F44+F56+F59+F68+F72+F79+F82)</f>
        <v>66670724</v>
      </c>
      <c r="G84" s="256">
        <f t="shared" si="0"/>
        <v>61890427</v>
      </c>
      <c r="H84" s="256">
        <f t="shared" si="0"/>
        <v>36041718</v>
      </c>
      <c r="I84" s="256">
        <f t="shared" si="0"/>
        <v>7665143</v>
      </c>
      <c r="J84" s="256">
        <f t="shared" si="0"/>
        <v>2582049</v>
      </c>
      <c r="K84" s="256">
        <f t="shared" si="0"/>
        <v>64590</v>
      </c>
      <c r="L84" s="256">
        <f t="shared" si="0"/>
        <v>1538654</v>
      </c>
      <c r="M84" s="256">
        <f t="shared" si="0"/>
        <v>4780297</v>
      </c>
    </row>
    <row r="85" spans="6:13" ht="15.75">
      <c r="F85" s="258"/>
      <c r="G85" s="258"/>
      <c r="H85" s="258"/>
      <c r="I85" s="258"/>
      <c r="J85" s="258"/>
      <c r="K85" s="258"/>
      <c r="L85" s="258"/>
      <c r="M85" s="258"/>
    </row>
    <row r="86" spans="6:13" ht="15.75">
      <c r="F86" s="258"/>
      <c r="G86" s="258"/>
      <c r="H86" s="258"/>
      <c r="I86" s="258"/>
      <c r="J86" s="258"/>
      <c r="K86" s="258"/>
      <c r="L86" s="258"/>
      <c r="M86" s="258"/>
    </row>
  </sheetData>
  <mergeCells count="12">
    <mergeCell ref="E9:E10"/>
    <mergeCell ref="G9:G10"/>
    <mergeCell ref="H9:L9"/>
    <mergeCell ref="M9:M10"/>
    <mergeCell ref="A6:M6"/>
    <mergeCell ref="A8:A10"/>
    <mergeCell ref="B8:B10"/>
    <mergeCell ref="C8:C10"/>
    <mergeCell ref="D8:E8"/>
    <mergeCell ref="F8:F10"/>
    <mergeCell ref="G8:L8"/>
    <mergeCell ref="D9:D10"/>
  </mergeCells>
  <printOptions horizontalCentered="1"/>
  <pageMargins left="0.7875" right="0.19652777777777777" top="0.5902777777777778" bottom="0.5902777777777778" header="0.5118055555555556" footer="0.5118055555555556"/>
  <pageSetup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39"/>
  <sheetViews>
    <sheetView workbookViewId="0" topLeftCell="A1">
      <selection activeCell="A1" sqref="A1:IV1"/>
    </sheetView>
  </sheetViews>
  <sheetFormatPr defaultColWidth="9.00390625" defaultRowHeight="12.75"/>
  <cols>
    <col min="1" max="1" width="3.875" style="259" customWidth="1"/>
    <col min="2" max="2" width="5.125" style="12" customWidth="1"/>
    <col min="3" max="3" width="30.375" style="134" customWidth="1"/>
    <col min="4" max="5" width="0" style="134" hidden="1" customWidth="1"/>
    <col min="6" max="6" width="12.125" style="134" customWidth="1"/>
    <col min="7" max="7" width="12.375" style="134" customWidth="1"/>
    <col min="8" max="8" width="13.75390625" style="134" customWidth="1"/>
    <col min="9" max="9" width="11.625" style="134" customWidth="1"/>
    <col min="10" max="10" width="10.125" style="134" customWidth="1"/>
    <col min="11" max="11" width="8.375" style="134" customWidth="1"/>
    <col min="12" max="12" width="11.625" style="134" customWidth="1"/>
    <col min="13" max="13" width="11.375" style="134" customWidth="1"/>
    <col min="14" max="16384" width="9.125" style="134" customWidth="1"/>
  </cols>
  <sheetData>
    <row r="1" spans="1:13" s="5" customFormat="1" ht="12" customHeight="1">
      <c r="A1" s="260"/>
      <c r="B1" s="1"/>
      <c r="L1" s="135" t="s">
        <v>274</v>
      </c>
      <c r="M1" s="136"/>
    </row>
    <row r="2" spans="1:13" s="5" customFormat="1" ht="12" customHeight="1">
      <c r="A2" s="260"/>
      <c r="B2" s="1"/>
      <c r="L2" s="4" t="s">
        <v>90</v>
      </c>
      <c r="M2" s="4"/>
    </row>
    <row r="3" spans="1:13" s="5" customFormat="1" ht="12" customHeight="1">
      <c r="A3" s="260"/>
      <c r="B3" s="1"/>
      <c r="E3" s="137"/>
      <c r="F3" s="137"/>
      <c r="G3" s="137"/>
      <c r="H3" s="137"/>
      <c r="I3" s="137"/>
      <c r="L3" s="4" t="s">
        <v>609</v>
      </c>
      <c r="M3" s="4"/>
    </row>
    <row r="4" spans="1:13" s="5" customFormat="1" ht="12" customHeight="1">
      <c r="A4" s="260"/>
      <c r="B4" s="1"/>
      <c r="L4" s="9" t="s">
        <v>623</v>
      </c>
      <c r="M4" s="9"/>
    </row>
    <row r="5" spans="1:13" ht="18" customHeight="1">
      <c r="A5" s="261"/>
      <c r="B5" s="861" t="s">
        <v>275</v>
      </c>
      <c r="C5" s="861"/>
      <c r="D5" s="861"/>
      <c r="E5" s="861"/>
      <c r="F5" s="861"/>
      <c r="G5" s="861"/>
      <c r="H5" s="861"/>
      <c r="I5" s="861"/>
      <c r="J5" s="861"/>
      <c r="K5" s="861"/>
      <c r="L5" s="861"/>
      <c r="M5" s="262"/>
    </row>
    <row r="6" ht="9.75" customHeight="1">
      <c r="M6" s="17" t="s">
        <v>611</v>
      </c>
    </row>
    <row r="7" spans="1:13" s="142" customFormat="1" ht="14.25" customHeight="1">
      <c r="A7" s="862" t="s">
        <v>276</v>
      </c>
      <c r="B7" s="856" t="s">
        <v>612</v>
      </c>
      <c r="C7" s="854" t="s">
        <v>277</v>
      </c>
      <c r="D7" s="863" t="s">
        <v>206</v>
      </c>
      <c r="E7" s="863"/>
      <c r="F7" s="854" t="s">
        <v>278</v>
      </c>
      <c r="G7" s="860" t="s">
        <v>208</v>
      </c>
      <c r="H7" s="860"/>
      <c r="I7" s="860"/>
      <c r="J7" s="860"/>
      <c r="K7" s="860"/>
      <c r="L7" s="860"/>
      <c r="M7" s="141"/>
    </row>
    <row r="8" spans="1:13" s="142" customFormat="1" ht="12.75" customHeight="1">
      <c r="A8" s="862"/>
      <c r="B8" s="856"/>
      <c r="C8" s="854"/>
      <c r="D8" s="864" t="s">
        <v>612</v>
      </c>
      <c r="E8" s="859" t="s">
        <v>613</v>
      </c>
      <c r="F8" s="854"/>
      <c r="G8" s="854" t="s">
        <v>209</v>
      </c>
      <c r="H8" s="860" t="s">
        <v>210</v>
      </c>
      <c r="I8" s="860"/>
      <c r="J8" s="860"/>
      <c r="K8" s="860"/>
      <c r="L8" s="860"/>
      <c r="M8" s="854" t="s">
        <v>211</v>
      </c>
    </row>
    <row r="9" spans="1:13" s="146" customFormat="1" ht="48" customHeight="1">
      <c r="A9" s="862"/>
      <c r="B9" s="856"/>
      <c r="C9" s="854"/>
      <c r="D9" s="864"/>
      <c r="E9" s="859"/>
      <c r="F9" s="854"/>
      <c r="G9" s="854"/>
      <c r="H9" s="263" t="s">
        <v>212</v>
      </c>
      <c r="I9" s="145" t="s">
        <v>213</v>
      </c>
      <c r="J9" s="264" t="s">
        <v>214</v>
      </c>
      <c r="K9" s="265" t="s">
        <v>215</v>
      </c>
      <c r="L9" s="266" t="s">
        <v>279</v>
      </c>
      <c r="M9" s="854"/>
    </row>
    <row r="10" spans="1:13" s="153" customFormat="1" ht="8.25" customHeight="1">
      <c r="A10" s="151">
        <v>1</v>
      </c>
      <c r="B10" s="147"/>
      <c r="C10" s="152">
        <v>2</v>
      </c>
      <c r="D10" s="150">
        <v>3</v>
      </c>
      <c r="E10" s="152">
        <v>4</v>
      </c>
      <c r="F10" s="150">
        <v>3</v>
      </c>
      <c r="G10" s="152">
        <v>4</v>
      </c>
      <c r="H10" s="150">
        <v>5</v>
      </c>
      <c r="I10" s="152">
        <v>6</v>
      </c>
      <c r="J10" s="149">
        <v>7</v>
      </c>
      <c r="K10" s="150">
        <v>8</v>
      </c>
      <c r="L10" s="152">
        <v>9</v>
      </c>
      <c r="M10" s="152">
        <v>10</v>
      </c>
    </row>
    <row r="11" spans="1:14" s="276" customFormat="1" ht="15.75" customHeight="1">
      <c r="A11" s="267">
        <v>1</v>
      </c>
      <c r="B11" s="268" t="s">
        <v>618</v>
      </c>
      <c r="C11" s="269" t="s">
        <v>619</v>
      </c>
      <c r="D11" s="270"/>
      <c r="E11" s="271"/>
      <c r="F11" s="272">
        <f aca="true" t="shared" si="0" ref="F11:F27">G11+M11</f>
        <v>5000</v>
      </c>
      <c r="G11" s="273">
        <v>5000</v>
      </c>
      <c r="H11" s="272"/>
      <c r="I11" s="273"/>
      <c r="J11" s="274"/>
      <c r="K11" s="272"/>
      <c r="L11" s="273"/>
      <c r="M11" s="273"/>
      <c r="N11" s="275"/>
    </row>
    <row r="12" spans="1:53" s="285" customFormat="1" ht="15.75" customHeight="1">
      <c r="A12" s="277">
        <v>2</v>
      </c>
      <c r="B12" s="278" t="s">
        <v>1</v>
      </c>
      <c r="C12" s="279" t="s">
        <v>2</v>
      </c>
      <c r="D12" s="280" t="s">
        <v>1</v>
      </c>
      <c r="E12" s="281"/>
      <c r="F12" s="272">
        <f t="shared" si="0"/>
        <v>55560</v>
      </c>
      <c r="G12" s="273">
        <v>55560</v>
      </c>
      <c r="H12" s="282">
        <v>46457</v>
      </c>
      <c r="I12" s="283">
        <v>8196</v>
      </c>
      <c r="J12" s="284"/>
      <c r="K12" s="282"/>
      <c r="L12" s="283"/>
      <c r="M12" s="2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183"/>
      <c r="AG12" s="183"/>
      <c r="AH12" s="183"/>
      <c r="AI12" s="183"/>
      <c r="AJ12" s="183"/>
      <c r="AK12" s="183"/>
      <c r="AL12" s="183"/>
      <c r="AM12" s="183"/>
      <c r="AN12" s="183"/>
      <c r="AO12" s="183"/>
      <c r="AP12" s="183"/>
      <c r="AQ12" s="183"/>
      <c r="AR12" s="183"/>
      <c r="AS12" s="183"/>
      <c r="AT12" s="183"/>
      <c r="AU12" s="183"/>
      <c r="AV12" s="183"/>
      <c r="AW12" s="183"/>
      <c r="AX12" s="183"/>
      <c r="AY12" s="183"/>
      <c r="AZ12" s="183"/>
      <c r="BA12" s="183"/>
    </row>
    <row r="13" spans="1:53" s="285" customFormat="1" ht="15.75" customHeight="1">
      <c r="A13" s="267">
        <v>3</v>
      </c>
      <c r="B13" s="278" t="s">
        <v>5</v>
      </c>
      <c r="C13" s="279" t="s">
        <v>6</v>
      </c>
      <c r="D13" s="286">
        <v>600</v>
      </c>
      <c r="E13" s="287"/>
      <c r="F13" s="272">
        <f t="shared" si="0"/>
        <v>6145070</v>
      </c>
      <c r="G13" s="273">
        <v>2661681</v>
      </c>
      <c r="H13" s="282">
        <v>413408</v>
      </c>
      <c r="I13" s="283">
        <v>72700</v>
      </c>
      <c r="J13" s="284">
        <v>60000</v>
      </c>
      <c r="K13" s="282"/>
      <c r="L13" s="283"/>
      <c r="M13" s="283">
        <v>3483389</v>
      </c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</row>
    <row r="14" spans="1:53" s="285" customFormat="1" ht="15.75" customHeight="1">
      <c r="A14" s="267">
        <v>4</v>
      </c>
      <c r="B14" s="278" t="s">
        <v>220</v>
      </c>
      <c r="C14" s="279" t="s">
        <v>221</v>
      </c>
      <c r="D14" s="286"/>
      <c r="E14" s="287"/>
      <c r="F14" s="272">
        <f t="shared" si="0"/>
        <v>15000</v>
      </c>
      <c r="G14" s="273">
        <v>15000</v>
      </c>
      <c r="H14" s="282"/>
      <c r="I14" s="283"/>
      <c r="J14" s="284"/>
      <c r="K14" s="282"/>
      <c r="L14" s="283"/>
      <c r="M14" s="283"/>
      <c r="N14" s="183"/>
      <c r="O14" s="183"/>
      <c r="P14" s="183"/>
      <c r="Q14" s="183"/>
      <c r="R14" s="183"/>
      <c r="S14" s="183"/>
      <c r="T14" s="183"/>
      <c r="U14" s="183"/>
      <c r="V14" s="183"/>
      <c r="W14" s="183"/>
      <c r="X14" s="183"/>
      <c r="Y14" s="183"/>
      <c r="Z14" s="183"/>
      <c r="AA14" s="183"/>
      <c r="AB14" s="183"/>
      <c r="AC14" s="183"/>
      <c r="AD14" s="183"/>
      <c r="AE14" s="183"/>
      <c r="AF14" s="183"/>
      <c r="AG14" s="183"/>
      <c r="AH14" s="183"/>
      <c r="AI14" s="183"/>
      <c r="AJ14" s="183"/>
      <c r="AK14" s="183"/>
      <c r="AL14" s="183"/>
      <c r="AM14" s="183"/>
      <c r="AN14" s="183"/>
      <c r="AO14" s="183"/>
      <c r="AP14" s="183"/>
      <c r="AQ14" s="183"/>
      <c r="AR14" s="183"/>
      <c r="AS14" s="183"/>
      <c r="AT14" s="183"/>
      <c r="AU14" s="183"/>
      <c r="AV14" s="183"/>
      <c r="AW14" s="183"/>
      <c r="AX14" s="183"/>
      <c r="AY14" s="183"/>
      <c r="AZ14" s="183"/>
      <c r="BA14" s="183"/>
    </row>
    <row r="15" spans="1:53" s="285" customFormat="1" ht="15.75" customHeight="1">
      <c r="A15" s="267">
        <v>5</v>
      </c>
      <c r="B15" s="278" t="s">
        <v>25</v>
      </c>
      <c r="C15" s="288" t="s">
        <v>199</v>
      </c>
      <c r="D15" s="286">
        <v>700</v>
      </c>
      <c r="E15" s="287"/>
      <c r="F15" s="272">
        <f t="shared" si="0"/>
        <v>308000</v>
      </c>
      <c r="G15" s="273">
        <v>308000</v>
      </c>
      <c r="H15" s="282"/>
      <c r="I15" s="283"/>
      <c r="J15" s="284"/>
      <c r="K15" s="282"/>
      <c r="L15" s="283"/>
      <c r="M15" s="2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</row>
    <row r="16" spans="1:53" s="285" customFormat="1" ht="15.75" customHeight="1">
      <c r="A16" s="267">
        <v>6</v>
      </c>
      <c r="B16" s="278" t="s">
        <v>33</v>
      </c>
      <c r="C16" s="288" t="s">
        <v>34</v>
      </c>
      <c r="D16" s="286"/>
      <c r="E16" s="287"/>
      <c r="F16" s="272">
        <f t="shared" si="0"/>
        <v>532000</v>
      </c>
      <c r="G16" s="273">
        <v>532000</v>
      </c>
      <c r="H16" s="282">
        <v>201900</v>
      </c>
      <c r="I16" s="283">
        <v>35500</v>
      </c>
      <c r="J16" s="284"/>
      <c r="K16" s="282"/>
      <c r="L16" s="283"/>
      <c r="M16" s="2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3"/>
      <c r="AC16" s="183"/>
      <c r="AD16" s="183"/>
      <c r="AE16" s="183"/>
      <c r="AF16" s="183"/>
      <c r="AG16" s="183"/>
      <c r="AH16" s="183"/>
      <c r="AI16" s="183"/>
      <c r="AJ16" s="183"/>
      <c r="AK16" s="183"/>
      <c r="AL16" s="183"/>
      <c r="AM16" s="183"/>
      <c r="AN16" s="183"/>
      <c r="AO16" s="183"/>
      <c r="AP16" s="183"/>
      <c r="AQ16" s="183"/>
      <c r="AR16" s="183"/>
      <c r="AS16" s="183"/>
      <c r="AT16" s="183"/>
      <c r="AU16" s="183"/>
      <c r="AV16" s="183"/>
      <c r="AW16" s="183"/>
      <c r="AX16" s="183"/>
      <c r="AY16" s="183"/>
      <c r="AZ16" s="183"/>
      <c r="BA16" s="183"/>
    </row>
    <row r="17" spans="1:53" s="285" customFormat="1" ht="15.75" customHeight="1">
      <c r="A17" s="267">
        <v>7</v>
      </c>
      <c r="B17" s="278" t="s">
        <v>41</v>
      </c>
      <c r="C17" s="288" t="s">
        <v>42</v>
      </c>
      <c r="D17" s="286">
        <v>750</v>
      </c>
      <c r="E17" s="287"/>
      <c r="F17" s="272">
        <f t="shared" si="0"/>
        <v>7615056</v>
      </c>
      <c r="G17" s="273">
        <v>7515056</v>
      </c>
      <c r="H17" s="282">
        <v>4263897</v>
      </c>
      <c r="I17" s="283">
        <v>673072</v>
      </c>
      <c r="J17" s="284">
        <v>125000</v>
      </c>
      <c r="K17" s="282"/>
      <c r="L17" s="283"/>
      <c r="M17" s="283">
        <v>100000</v>
      </c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</row>
    <row r="18" spans="1:53" s="285" customFormat="1" ht="31.5">
      <c r="A18" s="267">
        <v>8</v>
      </c>
      <c r="B18" s="278" t="s">
        <v>59</v>
      </c>
      <c r="C18" s="288" t="s">
        <v>60</v>
      </c>
      <c r="D18" s="286"/>
      <c r="E18" s="287"/>
      <c r="F18" s="272">
        <f t="shared" si="0"/>
        <v>5844852</v>
      </c>
      <c r="G18" s="273">
        <v>4944852</v>
      </c>
      <c r="H18" s="282">
        <v>3997401</v>
      </c>
      <c r="I18" s="283">
        <v>6321</v>
      </c>
      <c r="J18" s="284"/>
      <c r="K18" s="282"/>
      <c r="L18" s="283"/>
      <c r="M18" s="283">
        <v>900000</v>
      </c>
      <c r="N18" s="183"/>
      <c r="O18" s="183"/>
      <c r="P18" s="183"/>
      <c r="Q18" s="183"/>
      <c r="R18" s="183"/>
      <c r="S18" s="183"/>
      <c r="T18" s="183"/>
      <c r="U18" s="183"/>
      <c r="V18" s="183"/>
      <c r="W18" s="183"/>
      <c r="X18" s="183"/>
      <c r="Y18" s="183"/>
      <c r="Z18" s="183"/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183"/>
      <c r="AQ18" s="183"/>
      <c r="AR18" s="183"/>
      <c r="AS18" s="183"/>
      <c r="AT18" s="183"/>
      <c r="AU18" s="183"/>
      <c r="AV18" s="183"/>
      <c r="AW18" s="183"/>
      <c r="AX18" s="183"/>
      <c r="AY18" s="183"/>
      <c r="AZ18" s="183"/>
      <c r="BA18" s="183"/>
    </row>
    <row r="19" spans="1:53" s="285" customFormat="1" ht="15.75" customHeight="1">
      <c r="A19" s="267">
        <v>9</v>
      </c>
      <c r="B19" s="278" t="s">
        <v>233</v>
      </c>
      <c r="C19" s="288" t="s">
        <v>234</v>
      </c>
      <c r="D19" s="286">
        <v>757</v>
      </c>
      <c r="E19" s="287"/>
      <c r="F19" s="272">
        <f t="shared" si="0"/>
        <v>1603244</v>
      </c>
      <c r="G19" s="273">
        <v>1603244</v>
      </c>
      <c r="H19" s="282"/>
      <c r="I19" s="283"/>
      <c r="J19" s="284"/>
      <c r="K19" s="282">
        <v>64590</v>
      </c>
      <c r="L19" s="283">
        <v>1538654</v>
      </c>
      <c r="M19" s="2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</row>
    <row r="20" spans="1:53" s="285" customFormat="1" ht="15.75" customHeight="1">
      <c r="A20" s="267">
        <v>10</v>
      </c>
      <c r="B20" s="278" t="s">
        <v>77</v>
      </c>
      <c r="C20" s="279" t="s">
        <v>78</v>
      </c>
      <c r="D20" s="286">
        <v>758</v>
      </c>
      <c r="E20" s="287"/>
      <c r="F20" s="272">
        <f t="shared" si="0"/>
        <v>600000</v>
      </c>
      <c r="G20" s="273">
        <v>600000</v>
      </c>
      <c r="H20" s="282"/>
      <c r="I20" s="283"/>
      <c r="J20" s="284"/>
      <c r="K20" s="282"/>
      <c r="L20" s="283"/>
      <c r="M20" s="283"/>
      <c r="N20" s="183"/>
      <c r="O20" s="183"/>
      <c r="P20" s="183"/>
      <c r="Q20" s="183"/>
      <c r="R20" s="183"/>
      <c r="S20" s="183"/>
      <c r="T20" s="183"/>
      <c r="U20" s="183"/>
      <c r="V20" s="183"/>
      <c r="W20" s="183"/>
      <c r="X20" s="183"/>
      <c r="Y20" s="183"/>
      <c r="Z20" s="183"/>
      <c r="AA20" s="183"/>
      <c r="AB20" s="183"/>
      <c r="AC20" s="183"/>
      <c r="AD20" s="183"/>
      <c r="AE20" s="183"/>
      <c r="AF20" s="183"/>
      <c r="AG20" s="183"/>
      <c r="AH20" s="183"/>
      <c r="AI20" s="183"/>
      <c r="AJ20" s="183"/>
      <c r="AK20" s="183"/>
      <c r="AL20" s="183"/>
      <c r="AM20" s="183"/>
      <c r="AN20" s="183"/>
      <c r="AO20" s="183"/>
      <c r="AP20" s="183"/>
      <c r="AQ20" s="183"/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</row>
    <row r="21" spans="1:53" s="285" customFormat="1" ht="15.75" customHeight="1">
      <c r="A21" s="267">
        <v>11</v>
      </c>
      <c r="B21" s="278" t="s">
        <v>95</v>
      </c>
      <c r="C21" s="279" t="s">
        <v>96</v>
      </c>
      <c r="D21" s="286">
        <v>801</v>
      </c>
      <c r="E21" s="287"/>
      <c r="F21" s="272">
        <f t="shared" si="0"/>
        <v>27148648</v>
      </c>
      <c r="G21" s="273">
        <v>26948648</v>
      </c>
      <c r="H21" s="282">
        <v>18913868</v>
      </c>
      <c r="I21" s="283">
        <v>3347693</v>
      </c>
      <c r="J21" s="284">
        <v>1362530</v>
      </c>
      <c r="K21" s="282"/>
      <c r="L21" s="283"/>
      <c r="M21" s="283">
        <v>200000</v>
      </c>
      <c r="N21" s="183"/>
      <c r="O21" s="183"/>
      <c r="P21" s="183"/>
      <c r="Q21" s="289"/>
      <c r="R21" s="290"/>
      <c r="S21" s="290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</row>
    <row r="22" spans="1:53" s="285" customFormat="1" ht="15.75" customHeight="1">
      <c r="A22" s="267">
        <v>12</v>
      </c>
      <c r="B22" s="278" t="s">
        <v>108</v>
      </c>
      <c r="C22" s="279" t="s">
        <v>109</v>
      </c>
      <c r="D22" s="286"/>
      <c r="E22" s="287"/>
      <c r="F22" s="272">
        <f t="shared" si="0"/>
        <v>2218792</v>
      </c>
      <c r="G22" s="273">
        <v>2121884</v>
      </c>
      <c r="H22" s="282"/>
      <c r="I22" s="283">
        <v>2056610</v>
      </c>
      <c r="J22" s="284"/>
      <c r="K22" s="282"/>
      <c r="L22" s="283"/>
      <c r="M22" s="283">
        <v>96908</v>
      </c>
      <c r="N22" s="183"/>
      <c r="O22" s="183"/>
      <c r="P22" s="183"/>
      <c r="Q22" s="289"/>
      <c r="R22" s="290"/>
      <c r="S22" s="290"/>
      <c r="T22" s="183"/>
      <c r="U22" s="183"/>
      <c r="V22" s="183"/>
      <c r="W22" s="183"/>
      <c r="X22" s="183"/>
      <c r="Y22" s="183"/>
      <c r="Z22" s="183"/>
      <c r="AA22" s="183"/>
      <c r="AB22" s="183"/>
      <c r="AC22" s="183"/>
      <c r="AD22" s="183"/>
      <c r="AE22" s="183"/>
      <c r="AF22" s="183"/>
      <c r="AG22" s="183"/>
      <c r="AH22" s="183"/>
      <c r="AI22" s="183"/>
      <c r="AJ22" s="183"/>
      <c r="AK22" s="183"/>
      <c r="AL22" s="183"/>
      <c r="AM22" s="183"/>
      <c r="AN22" s="183"/>
      <c r="AO22" s="183"/>
      <c r="AP22" s="183"/>
      <c r="AQ22" s="183"/>
      <c r="AR22" s="183"/>
      <c r="AS22" s="183"/>
      <c r="AT22" s="183"/>
      <c r="AU22" s="183"/>
      <c r="AV22" s="183"/>
      <c r="AW22" s="183"/>
      <c r="AX22" s="183"/>
      <c r="AY22" s="183"/>
      <c r="AZ22" s="183"/>
      <c r="BA22" s="183"/>
    </row>
    <row r="23" spans="1:53" s="285" customFormat="1" ht="15.75" customHeight="1">
      <c r="A23" s="267">
        <v>13</v>
      </c>
      <c r="B23" s="278" t="s">
        <v>112</v>
      </c>
      <c r="C23" s="279" t="s">
        <v>113</v>
      </c>
      <c r="D23" s="291">
        <v>852</v>
      </c>
      <c r="E23" s="292"/>
      <c r="F23" s="272">
        <f t="shared" si="0"/>
        <v>5862668</v>
      </c>
      <c r="G23" s="273">
        <v>5862668</v>
      </c>
      <c r="H23" s="282">
        <v>2098548</v>
      </c>
      <c r="I23" s="283">
        <v>355743</v>
      </c>
      <c r="J23" s="284">
        <v>907237</v>
      </c>
      <c r="K23" s="282"/>
      <c r="L23" s="283"/>
      <c r="M23" s="283"/>
      <c r="N23" s="183"/>
      <c r="O23" s="183"/>
      <c r="P23" s="183"/>
      <c r="Q23" s="293"/>
      <c r="R23" s="290"/>
      <c r="S23" s="290"/>
      <c r="T23" s="183"/>
      <c r="U23" s="183"/>
      <c r="V23" s="183"/>
      <c r="W23" s="183"/>
      <c r="X23" s="183"/>
      <c r="Y23" s="183"/>
      <c r="Z23" s="183"/>
      <c r="AA23" s="183"/>
      <c r="AB23" s="183"/>
      <c r="AC23" s="183"/>
      <c r="AD23" s="183"/>
      <c r="AE23" s="183"/>
      <c r="AF23" s="183"/>
      <c r="AG23" s="183"/>
      <c r="AH23" s="183"/>
      <c r="AI23" s="183"/>
      <c r="AJ23" s="183"/>
      <c r="AK23" s="183"/>
      <c r="AL23" s="183"/>
      <c r="AM23" s="183"/>
      <c r="AN23" s="183"/>
      <c r="AO23" s="183"/>
      <c r="AP23" s="183"/>
      <c r="AQ23" s="183"/>
      <c r="AR23" s="183"/>
      <c r="AS23" s="183"/>
      <c r="AT23" s="183"/>
      <c r="AU23" s="183"/>
      <c r="AV23" s="183"/>
      <c r="AW23" s="183"/>
      <c r="AX23" s="183"/>
      <c r="AY23" s="183"/>
      <c r="AZ23" s="183"/>
      <c r="BA23" s="183"/>
    </row>
    <row r="24" spans="1:53" s="285" customFormat="1" ht="31.5">
      <c r="A24" s="267">
        <v>14</v>
      </c>
      <c r="B24" s="278" t="s">
        <v>134</v>
      </c>
      <c r="C24" s="288" t="s">
        <v>135</v>
      </c>
      <c r="D24" s="286">
        <v>853</v>
      </c>
      <c r="E24" s="287"/>
      <c r="F24" s="272">
        <f t="shared" si="0"/>
        <v>2182649</v>
      </c>
      <c r="G24" s="273">
        <v>2182649</v>
      </c>
      <c r="H24" s="282">
        <v>1501134</v>
      </c>
      <c r="I24" s="283">
        <v>291145</v>
      </c>
      <c r="J24" s="284">
        <v>107282</v>
      </c>
      <c r="K24" s="282"/>
      <c r="L24" s="283"/>
      <c r="M24" s="2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</row>
    <row r="25" spans="1:53" s="301" customFormat="1" ht="15.75" customHeight="1">
      <c r="A25" s="267">
        <v>15</v>
      </c>
      <c r="B25" s="278" t="s">
        <v>146</v>
      </c>
      <c r="C25" s="294" t="s">
        <v>147</v>
      </c>
      <c r="D25" s="295">
        <v>854</v>
      </c>
      <c r="E25" s="296"/>
      <c r="F25" s="272">
        <f t="shared" si="0"/>
        <v>6475385</v>
      </c>
      <c r="G25" s="273">
        <v>6475385</v>
      </c>
      <c r="H25" s="297">
        <v>4605105</v>
      </c>
      <c r="I25" s="298">
        <v>818163</v>
      </c>
      <c r="J25" s="299"/>
      <c r="K25" s="297"/>
      <c r="L25" s="298"/>
      <c r="M25" s="298"/>
      <c r="N25" s="300"/>
      <c r="O25" s="300"/>
      <c r="P25" s="300"/>
      <c r="Q25" s="300"/>
      <c r="R25" s="300"/>
      <c r="S25" s="300"/>
      <c r="T25" s="300"/>
      <c r="U25" s="300"/>
      <c r="V25" s="300"/>
      <c r="W25" s="300"/>
      <c r="X25" s="300"/>
      <c r="Y25" s="300"/>
      <c r="Z25" s="300"/>
      <c r="AA25" s="300"/>
      <c r="AB25" s="300"/>
      <c r="AC25" s="300"/>
      <c r="AD25" s="300"/>
      <c r="AE25" s="300"/>
      <c r="AF25" s="300"/>
      <c r="AG25" s="300"/>
      <c r="AH25" s="300"/>
      <c r="AI25" s="300"/>
      <c r="AJ25" s="300"/>
      <c r="AK25" s="300"/>
      <c r="AL25" s="300"/>
      <c r="AM25" s="300"/>
      <c r="AN25" s="300"/>
      <c r="AO25" s="300"/>
      <c r="AP25" s="300"/>
      <c r="AQ25" s="300"/>
      <c r="AR25" s="300"/>
      <c r="AS25" s="300"/>
      <c r="AT25" s="300"/>
      <c r="AU25" s="300"/>
      <c r="AV25" s="300"/>
      <c r="AW25" s="300"/>
      <c r="AX25" s="300"/>
      <c r="AY25" s="300"/>
      <c r="AZ25" s="300"/>
      <c r="BA25" s="300"/>
    </row>
    <row r="26" spans="1:53" s="301" customFormat="1" ht="29.25" customHeight="1">
      <c r="A26" s="267">
        <v>16</v>
      </c>
      <c r="B26" s="278" t="s">
        <v>263</v>
      </c>
      <c r="C26" s="302" t="s">
        <v>264</v>
      </c>
      <c r="D26" s="295">
        <v>921</v>
      </c>
      <c r="E26" s="296"/>
      <c r="F26" s="272">
        <f t="shared" si="0"/>
        <v>34300</v>
      </c>
      <c r="G26" s="273">
        <v>34300</v>
      </c>
      <c r="H26" s="282"/>
      <c r="I26" s="283"/>
      <c r="J26" s="284">
        <v>20000</v>
      </c>
      <c r="K26" s="297"/>
      <c r="L26" s="298"/>
      <c r="M26" s="298"/>
      <c r="N26" s="300"/>
      <c r="O26" s="300"/>
      <c r="P26" s="300"/>
      <c r="Q26" s="300"/>
      <c r="R26" s="300"/>
      <c r="S26" s="300"/>
      <c r="T26" s="300"/>
      <c r="U26" s="300"/>
      <c r="V26" s="300"/>
      <c r="W26" s="300"/>
      <c r="X26" s="300"/>
      <c r="Y26" s="300"/>
      <c r="Z26" s="300"/>
      <c r="AA26" s="300"/>
      <c r="AB26" s="300"/>
      <c r="AC26" s="300"/>
      <c r="AD26" s="300"/>
      <c r="AE26" s="300"/>
      <c r="AF26" s="300"/>
      <c r="AG26" s="300"/>
      <c r="AH26" s="300"/>
      <c r="AI26" s="300"/>
      <c r="AJ26" s="300"/>
      <c r="AK26" s="300"/>
      <c r="AL26" s="300"/>
      <c r="AM26" s="300"/>
      <c r="AN26" s="300"/>
      <c r="AO26" s="300"/>
      <c r="AP26" s="300"/>
      <c r="AQ26" s="300"/>
      <c r="AR26" s="300"/>
      <c r="AS26" s="300"/>
      <c r="AT26" s="300"/>
      <c r="AU26" s="300"/>
      <c r="AV26" s="300"/>
      <c r="AW26" s="300"/>
      <c r="AX26" s="300"/>
      <c r="AY26" s="300"/>
      <c r="AZ26" s="300"/>
      <c r="BA26" s="300"/>
    </row>
    <row r="27" spans="1:53" s="285" customFormat="1" ht="15.75" customHeight="1">
      <c r="A27" s="267">
        <v>17</v>
      </c>
      <c r="B27" s="278" t="s">
        <v>269</v>
      </c>
      <c r="C27" s="279" t="s">
        <v>270</v>
      </c>
      <c r="D27" s="286">
        <v>926</v>
      </c>
      <c r="E27" s="287"/>
      <c r="F27" s="272">
        <f t="shared" si="0"/>
        <v>24500</v>
      </c>
      <c r="G27" s="273">
        <v>24500</v>
      </c>
      <c r="H27" s="282"/>
      <c r="I27" s="283"/>
      <c r="J27" s="284"/>
      <c r="K27" s="282"/>
      <c r="L27" s="283"/>
      <c r="M27" s="283"/>
      <c r="N27" s="183"/>
      <c r="O27" s="183"/>
      <c r="P27" s="183"/>
      <c r="Q27" s="183"/>
      <c r="R27" s="183"/>
      <c r="S27" s="183"/>
      <c r="T27" s="183"/>
      <c r="U27" s="183"/>
      <c r="V27" s="183"/>
      <c r="W27" s="183"/>
      <c r="X27" s="183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3"/>
      <c r="AQ27" s="183"/>
      <c r="AR27" s="183"/>
      <c r="AS27" s="183"/>
      <c r="AT27" s="183"/>
      <c r="AU27" s="183"/>
      <c r="AV27" s="183"/>
      <c r="AW27" s="183"/>
      <c r="AX27" s="183"/>
      <c r="AY27" s="183"/>
      <c r="AZ27" s="183"/>
      <c r="BA27" s="183"/>
    </row>
    <row r="28" spans="1:53" ht="18.75" customHeight="1">
      <c r="A28" s="303"/>
      <c r="B28" s="304"/>
      <c r="C28" s="305" t="s">
        <v>273</v>
      </c>
      <c r="D28" s="306"/>
      <c r="E28" s="307"/>
      <c r="F28" s="308">
        <f aca="true" t="shared" si="1" ref="F28:M28">SUM(F11:F27)</f>
        <v>66670724</v>
      </c>
      <c r="G28" s="309">
        <f t="shared" si="1"/>
        <v>61890427</v>
      </c>
      <c r="H28" s="310">
        <f t="shared" si="1"/>
        <v>36041718</v>
      </c>
      <c r="I28" s="308">
        <f t="shared" si="1"/>
        <v>7665143</v>
      </c>
      <c r="J28" s="308">
        <f t="shared" si="1"/>
        <v>2582049</v>
      </c>
      <c r="K28" s="309">
        <f t="shared" si="1"/>
        <v>64590</v>
      </c>
      <c r="L28" s="309">
        <f t="shared" si="1"/>
        <v>1538654</v>
      </c>
      <c r="M28" s="309">
        <f t="shared" si="1"/>
        <v>4780297</v>
      </c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3"/>
      <c r="Z28" s="183"/>
      <c r="AA28" s="183"/>
      <c r="AB28" s="183"/>
      <c r="AC28" s="183"/>
      <c r="AD28" s="183"/>
      <c r="AE28" s="183"/>
      <c r="AF28" s="183"/>
      <c r="AG28" s="183"/>
      <c r="AH28" s="183"/>
      <c r="AI28" s="183"/>
      <c r="AJ28" s="183"/>
      <c r="AK28" s="183"/>
      <c r="AL28" s="183"/>
      <c r="AM28" s="183"/>
      <c r="AN28" s="183"/>
      <c r="AO28" s="183"/>
      <c r="AP28" s="183"/>
      <c r="AQ28" s="183"/>
      <c r="AR28" s="183"/>
      <c r="AS28" s="183"/>
      <c r="AT28" s="183"/>
      <c r="AU28" s="183"/>
      <c r="AV28" s="183"/>
      <c r="AW28" s="183"/>
      <c r="AX28" s="183"/>
      <c r="AY28" s="183"/>
      <c r="AZ28" s="183"/>
      <c r="BA28" s="183"/>
    </row>
    <row r="29" spans="12:53" ht="15.75">
      <c r="L29" s="311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183"/>
      <c r="AI29" s="183"/>
      <c r="AJ29" s="183"/>
      <c r="AK29" s="183"/>
      <c r="AL29" s="183"/>
      <c r="AM29" s="183"/>
      <c r="AN29" s="183"/>
      <c r="AO29" s="183"/>
      <c r="AP29" s="183"/>
      <c r="AQ29" s="183"/>
      <c r="AR29" s="183"/>
      <c r="AS29" s="183"/>
      <c r="AT29" s="183"/>
      <c r="AU29" s="183"/>
      <c r="AV29" s="183"/>
      <c r="AW29" s="183"/>
      <c r="AX29" s="183"/>
      <c r="AY29" s="183"/>
      <c r="AZ29" s="183"/>
      <c r="BA29" s="183"/>
    </row>
    <row r="30" spans="7:53" ht="15.75">
      <c r="G30" s="312"/>
      <c r="L30" s="311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3"/>
      <c r="AQ30" s="183"/>
      <c r="AR30" s="183"/>
      <c r="AS30" s="183"/>
      <c r="AT30" s="183"/>
      <c r="AU30" s="183"/>
      <c r="AV30" s="183"/>
      <c r="AW30" s="183"/>
      <c r="AX30" s="183"/>
      <c r="AY30" s="183"/>
      <c r="AZ30" s="183"/>
      <c r="BA30" s="183"/>
    </row>
    <row r="31" spans="6:53" ht="15.75">
      <c r="F31" s="312"/>
      <c r="G31" s="312"/>
      <c r="H31" s="312"/>
      <c r="I31" s="312"/>
      <c r="J31" s="312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3"/>
      <c r="AE31" s="183"/>
      <c r="AF31" s="183"/>
      <c r="AG31" s="183"/>
      <c r="AH31" s="183"/>
      <c r="AI31" s="183"/>
      <c r="AJ31" s="183"/>
      <c r="AK31" s="183"/>
      <c r="AL31" s="183"/>
      <c r="AM31" s="183"/>
      <c r="AN31" s="183"/>
      <c r="AO31" s="183"/>
      <c r="AP31" s="183"/>
      <c r="AQ31" s="183"/>
      <c r="AR31" s="183"/>
      <c r="AS31" s="183"/>
      <c r="AT31" s="183"/>
      <c r="AU31" s="183"/>
      <c r="AV31" s="183"/>
      <c r="AW31" s="183"/>
      <c r="AX31" s="183"/>
      <c r="AY31" s="183"/>
      <c r="AZ31" s="183"/>
      <c r="BA31" s="183"/>
    </row>
    <row r="32" spans="15:53" ht="15.75">
      <c r="O32" s="183"/>
      <c r="P32" s="183"/>
      <c r="Q32" s="183"/>
      <c r="R32" s="183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183"/>
      <c r="AI32" s="183"/>
      <c r="AJ32" s="183"/>
      <c r="AK32" s="183"/>
      <c r="AL32" s="183"/>
      <c r="AM32" s="183"/>
      <c r="AN32" s="183"/>
      <c r="AO32" s="183"/>
      <c r="AP32" s="183"/>
      <c r="AQ32" s="183"/>
      <c r="AR32" s="183"/>
      <c r="AS32" s="183"/>
      <c r="AT32" s="183"/>
      <c r="AU32" s="183"/>
      <c r="AV32" s="183"/>
      <c r="AW32" s="183"/>
      <c r="AX32" s="183"/>
      <c r="AY32" s="183"/>
      <c r="AZ32" s="183"/>
      <c r="BA32" s="183"/>
    </row>
    <row r="33" spans="15:53" ht="15.75">
      <c r="O33" s="183"/>
      <c r="P33" s="183"/>
      <c r="Q33" s="183"/>
      <c r="R33" s="183"/>
      <c r="S33" s="183"/>
      <c r="T33" s="183"/>
      <c r="U33" s="183"/>
      <c r="V33" s="183"/>
      <c r="W33" s="183"/>
      <c r="X33" s="183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3"/>
      <c r="AQ33" s="183"/>
      <c r="AR33" s="183"/>
      <c r="AS33" s="183"/>
      <c r="AT33" s="183"/>
      <c r="AU33" s="183"/>
      <c r="AV33" s="183"/>
      <c r="AW33" s="183"/>
      <c r="AX33" s="183"/>
      <c r="AY33" s="183"/>
      <c r="AZ33" s="183"/>
      <c r="BA33" s="183"/>
    </row>
    <row r="34" spans="15:53" ht="15.75">
      <c r="O34" s="183"/>
      <c r="P34" s="183"/>
      <c r="Q34" s="183"/>
      <c r="R34" s="183"/>
      <c r="S34" s="183"/>
      <c r="T34" s="183"/>
      <c r="U34" s="183"/>
      <c r="V34" s="183"/>
      <c r="W34" s="183"/>
      <c r="X34" s="183"/>
      <c r="Y34" s="183"/>
      <c r="Z34" s="183"/>
      <c r="AA34" s="183"/>
      <c r="AB34" s="183"/>
      <c r="AC34" s="183"/>
      <c r="AD34" s="183"/>
      <c r="AE34" s="183"/>
      <c r="AF34" s="183"/>
      <c r="AG34" s="183"/>
      <c r="AH34" s="183"/>
      <c r="AI34" s="183"/>
      <c r="AJ34" s="183"/>
      <c r="AK34" s="183"/>
      <c r="AL34" s="183"/>
      <c r="AM34" s="183"/>
      <c r="AN34" s="183"/>
      <c r="AO34" s="183"/>
      <c r="AP34" s="183"/>
      <c r="AQ34" s="183"/>
      <c r="AR34" s="183"/>
      <c r="AS34" s="183"/>
      <c r="AT34" s="183"/>
      <c r="AU34" s="183"/>
      <c r="AV34" s="183"/>
      <c r="AW34" s="183"/>
      <c r="AX34" s="183"/>
      <c r="AY34" s="183"/>
      <c r="AZ34" s="183"/>
      <c r="BA34" s="183"/>
    </row>
    <row r="35" spans="15:53" ht="15.75">
      <c r="O35" s="183"/>
      <c r="P35" s="183"/>
      <c r="Q35" s="183"/>
      <c r="R35" s="183"/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183"/>
      <c r="AI35" s="183"/>
      <c r="AJ35" s="183"/>
      <c r="AK35" s="183"/>
      <c r="AL35" s="183"/>
      <c r="AM35" s="183"/>
      <c r="AN35" s="183"/>
      <c r="AO35" s="183"/>
      <c r="AP35" s="183"/>
      <c r="AQ35" s="183"/>
      <c r="AR35" s="183"/>
      <c r="AS35" s="183"/>
      <c r="AT35" s="183"/>
      <c r="AU35" s="183"/>
      <c r="AV35" s="183"/>
      <c r="AW35" s="183"/>
      <c r="AX35" s="183"/>
      <c r="AY35" s="183"/>
      <c r="AZ35" s="183"/>
      <c r="BA35" s="183"/>
    </row>
    <row r="36" spans="15:53" ht="15.75">
      <c r="O36" s="183"/>
      <c r="P36" s="183"/>
      <c r="Q36" s="183"/>
      <c r="R36" s="183"/>
      <c r="S36" s="183"/>
      <c r="T36" s="183"/>
      <c r="U36" s="183"/>
      <c r="V36" s="183"/>
      <c r="W36" s="183"/>
      <c r="X36" s="183"/>
      <c r="Y36" s="183"/>
      <c r="Z36" s="183"/>
      <c r="AA36" s="183"/>
      <c r="AB36" s="183"/>
      <c r="AC36" s="183"/>
      <c r="AD36" s="183"/>
      <c r="AE36" s="183"/>
      <c r="AF36" s="183"/>
      <c r="AG36" s="183"/>
      <c r="AH36" s="183"/>
      <c r="AI36" s="183"/>
      <c r="AJ36" s="183"/>
      <c r="AK36" s="183"/>
      <c r="AL36" s="183"/>
      <c r="AM36" s="183"/>
      <c r="AN36" s="183"/>
      <c r="AO36" s="183"/>
      <c r="AP36" s="183"/>
      <c r="AQ36" s="183"/>
      <c r="AR36" s="183"/>
      <c r="AS36" s="183"/>
      <c r="AT36" s="183"/>
      <c r="AU36" s="183"/>
      <c r="AV36" s="183"/>
      <c r="AW36" s="183"/>
      <c r="AX36" s="183"/>
      <c r="AY36" s="183"/>
      <c r="AZ36" s="183"/>
      <c r="BA36" s="183"/>
    </row>
    <row r="37" spans="15:53" ht="15.75">
      <c r="O37" s="183"/>
      <c r="P37" s="183"/>
      <c r="Q37" s="183"/>
      <c r="R37" s="183"/>
      <c r="S37" s="183"/>
      <c r="T37" s="183"/>
      <c r="U37" s="183"/>
      <c r="V37" s="183"/>
      <c r="W37" s="183"/>
      <c r="X37" s="183"/>
      <c r="Y37" s="183"/>
      <c r="Z37" s="183"/>
      <c r="AA37" s="183"/>
      <c r="AB37" s="183"/>
      <c r="AC37" s="183"/>
      <c r="AD37" s="183"/>
      <c r="AE37" s="183"/>
      <c r="AF37" s="183"/>
      <c r="AG37" s="183"/>
      <c r="AH37" s="183"/>
      <c r="AI37" s="183"/>
      <c r="AJ37" s="183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183"/>
      <c r="AW37" s="183"/>
      <c r="AX37" s="183"/>
      <c r="AY37" s="183"/>
      <c r="AZ37" s="183"/>
      <c r="BA37" s="183"/>
    </row>
    <row r="38" spans="15:53" ht="15.75">
      <c r="O38" s="183"/>
      <c r="P38" s="183"/>
      <c r="Q38" s="183"/>
      <c r="R38" s="183"/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183"/>
      <c r="AJ38" s="183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183"/>
      <c r="AW38" s="183"/>
      <c r="AX38" s="183"/>
      <c r="AY38" s="183"/>
      <c r="AZ38" s="183"/>
      <c r="BA38" s="183"/>
    </row>
    <row r="39" spans="15:53" ht="15.75">
      <c r="O39" s="183"/>
      <c r="P39" s="183"/>
      <c r="Q39" s="183"/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183"/>
      <c r="AJ39" s="183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183"/>
      <c r="AW39" s="183"/>
      <c r="AX39" s="183"/>
      <c r="AY39" s="183"/>
      <c r="AZ39" s="183"/>
      <c r="BA39" s="183"/>
    </row>
  </sheetData>
  <mergeCells count="12">
    <mergeCell ref="B5:L5"/>
    <mergeCell ref="A7:A9"/>
    <mergeCell ref="B7:B9"/>
    <mergeCell ref="C7:C9"/>
    <mergeCell ref="D7:E7"/>
    <mergeCell ref="F7:F9"/>
    <mergeCell ref="G7:L7"/>
    <mergeCell ref="D8:D9"/>
    <mergeCell ref="E8:E9"/>
    <mergeCell ref="G8:G9"/>
    <mergeCell ref="H8:L8"/>
    <mergeCell ref="M8:M9"/>
  </mergeCells>
  <printOptions/>
  <pageMargins left="0.7875" right="0.7875" top="0.5902777777777778" bottom="0.7875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37"/>
  <sheetViews>
    <sheetView workbookViewId="0" topLeftCell="A1">
      <selection activeCell="A1" sqref="A1:IV1"/>
    </sheetView>
  </sheetViews>
  <sheetFormatPr defaultColWidth="9.00390625" defaultRowHeight="12.75"/>
  <cols>
    <col min="1" max="1" width="3.875" style="259" customWidth="1"/>
    <col min="2" max="2" width="5.625" style="313" customWidth="1"/>
    <col min="3" max="3" width="37.00390625" style="134" customWidth="1"/>
    <col min="4" max="5" width="0" style="134" hidden="1" customWidth="1"/>
    <col min="6" max="6" width="12.125" style="134" customWidth="1"/>
    <col min="7" max="7" width="12.75390625" style="134" customWidth="1"/>
    <col min="8" max="8" width="13.25390625" style="134" customWidth="1"/>
    <col min="9" max="9" width="11.625" style="134" customWidth="1"/>
    <col min="10" max="10" width="11.125" style="134" customWidth="1"/>
    <col min="11" max="11" width="9.25390625" style="134" customWidth="1"/>
    <col min="12" max="12" width="11.625" style="134" customWidth="1"/>
    <col min="13" max="13" width="11.00390625" style="134" customWidth="1"/>
    <col min="14" max="16384" width="9.125" style="134" customWidth="1"/>
  </cols>
  <sheetData>
    <row r="1" spans="1:13" s="5" customFormat="1" ht="12" customHeight="1">
      <c r="A1" s="260"/>
      <c r="B1" s="314"/>
      <c r="K1" s="135" t="s">
        <v>280</v>
      </c>
      <c r="L1" s="136"/>
      <c r="M1" s="136"/>
    </row>
    <row r="2" spans="1:13" s="5" customFormat="1" ht="12" customHeight="1">
      <c r="A2" s="260"/>
      <c r="B2" s="314"/>
      <c r="K2" s="4" t="s">
        <v>90</v>
      </c>
      <c r="L2" s="4"/>
      <c r="M2" s="4"/>
    </row>
    <row r="3" spans="1:13" s="5" customFormat="1" ht="12" customHeight="1">
      <c r="A3" s="260"/>
      <c r="B3" s="314"/>
      <c r="E3" s="137"/>
      <c r="F3" s="137"/>
      <c r="G3" s="137"/>
      <c r="H3" s="137"/>
      <c r="I3" s="137"/>
      <c r="K3" s="4" t="s">
        <v>609</v>
      </c>
      <c r="L3" s="4"/>
      <c r="M3" s="4"/>
    </row>
    <row r="4" spans="1:13" s="5" customFormat="1" ht="12" customHeight="1">
      <c r="A4" s="260"/>
      <c r="B4" s="314"/>
      <c r="K4" s="9" t="s">
        <v>623</v>
      </c>
      <c r="L4" s="9"/>
      <c r="M4" s="9"/>
    </row>
    <row r="5" spans="1:13" s="73" customFormat="1" ht="12" customHeight="1">
      <c r="A5" s="315"/>
      <c r="B5" s="316"/>
      <c r="K5" s="75"/>
      <c r="L5" s="75"/>
      <c r="M5" s="75"/>
    </row>
    <row r="6" spans="1:13" ht="17.25">
      <c r="A6" s="865" t="s">
        <v>281</v>
      </c>
      <c r="B6" s="865"/>
      <c r="C6" s="865"/>
      <c r="D6" s="865"/>
      <c r="E6" s="865"/>
      <c r="F6" s="865"/>
      <c r="G6" s="865"/>
      <c r="H6" s="865"/>
      <c r="I6" s="865"/>
      <c r="J6" s="865"/>
      <c r="K6" s="865"/>
      <c r="L6" s="865"/>
      <c r="M6" s="865"/>
    </row>
    <row r="7" spans="1:13" ht="17.25">
      <c r="A7" s="866" t="s">
        <v>282</v>
      </c>
      <c r="B7" s="866"/>
      <c r="C7" s="866"/>
      <c r="D7" s="866"/>
      <c r="E7" s="866"/>
      <c r="F7" s="866"/>
      <c r="G7" s="866"/>
      <c r="H7" s="866"/>
      <c r="I7" s="866"/>
      <c r="J7" s="866"/>
      <c r="K7" s="866"/>
      <c r="L7" s="866"/>
      <c r="M7" s="866"/>
    </row>
    <row r="8" ht="12" customHeight="1">
      <c r="M8" s="17" t="s">
        <v>611</v>
      </c>
    </row>
    <row r="9" spans="1:13" s="142" customFormat="1" ht="12.75" customHeight="1">
      <c r="A9" s="862" t="s">
        <v>276</v>
      </c>
      <c r="B9" s="867" t="s">
        <v>612</v>
      </c>
      <c r="C9" s="854" t="s">
        <v>277</v>
      </c>
      <c r="D9" s="863" t="s">
        <v>206</v>
      </c>
      <c r="E9" s="863"/>
      <c r="F9" s="854" t="s">
        <v>278</v>
      </c>
      <c r="G9" s="860" t="s">
        <v>208</v>
      </c>
      <c r="H9" s="860"/>
      <c r="I9" s="860"/>
      <c r="J9" s="860"/>
      <c r="K9" s="860"/>
      <c r="L9" s="860"/>
      <c r="M9" s="141"/>
    </row>
    <row r="10" spans="1:13" s="142" customFormat="1" ht="12.75" customHeight="1">
      <c r="A10" s="862"/>
      <c r="B10" s="867"/>
      <c r="C10" s="854"/>
      <c r="D10" s="864" t="s">
        <v>612</v>
      </c>
      <c r="E10" s="859" t="s">
        <v>613</v>
      </c>
      <c r="F10" s="854"/>
      <c r="G10" s="854" t="s">
        <v>209</v>
      </c>
      <c r="H10" s="860" t="s">
        <v>210</v>
      </c>
      <c r="I10" s="860"/>
      <c r="J10" s="860"/>
      <c r="K10" s="860"/>
      <c r="L10" s="860"/>
      <c r="M10" s="854" t="s">
        <v>211</v>
      </c>
    </row>
    <row r="11" spans="1:13" s="146" customFormat="1" ht="46.5" customHeight="1">
      <c r="A11" s="862"/>
      <c r="B11" s="867"/>
      <c r="C11" s="854"/>
      <c r="D11" s="864"/>
      <c r="E11" s="859"/>
      <c r="F11" s="854"/>
      <c r="G11" s="854"/>
      <c r="H11" s="263" t="s">
        <v>212</v>
      </c>
      <c r="I11" s="317" t="s">
        <v>213</v>
      </c>
      <c r="J11" s="318" t="s">
        <v>214</v>
      </c>
      <c r="K11" s="265" t="s">
        <v>215</v>
      </c>
      <c r="L11" s="266" t="s">
        <v>279</v>
      </c>
      <c r="M11" s="854"/>
    </row>
    <row r="12" spans="1:13" s="153" customFormat="1" ht="10.5" customHeight="1">
      <c r="A12" s="319">
        <v>1</v>
      </c>
      <c r="B12" s="320"/>
      <c r="C12" s="321">
        <v>2</v>
      </c>
      <c r="D12" s="322">
        <v>3</v>
      </c>
      <c r="E12" s="321">
        <v>4</v>
      </c>
      <c r="F12" s="322">
        <v>3</v>
      </c>
      <c r="G12" s="321">
        <v>4</v>
      </c>
      <c r="H12" s="322">
        <v>5</v>
      </c>
      <c r="I12" s="321">
        <v>6</v>
      </c>
      <c r="J12" s="323">
        <v>7</v>
      </c>
      <c r="K12" s="322">
        <v>8</v>
      </c>
      <c r="L12" s="321">
        <v>9</v>
      </c>
      <c r="M12" s="323">
        <v>10</v>
      </c>
    </row>
    <row r="13" spans="1:13" s="329" customFormat="1" ht="16.5" customHeight="1">
      <c r="A13" s="324" t="s">
        <v>162</v>
      </c>
      <c r="B13" s="325"/>
      <c r="C13" s="326" t="s">
        <v>283</v>
      </c>
      <c r="D13" s="327"/>
      <c r="E13" s="327"/>
      <c r="F13" s="328">
        <f aca="true" t="shared" si="0" ref="F13:M13">SUM(F14:F28)</f>
        <v>55252495</v>
      </c>
      <c r="G13" s="328">
        <f t="shared" si="0"/>
        <v>53086197</v>
      </c>
      <c r="H13" s="328">
        <f t="shared" si="0"/>
        <v>31347362</v>
      </c>
      <c r="I13" s="328">
        <f t="shared" si="0"/>
        <v>5484435</v>
      </c>
      <c r="J13" s="328">
        <f t="shared" si="0"/>
        <v>2388349</v>
      </c>
      <c r="K13" s="328">
        <f t="shared" si="0"/>
        <v>64590</v>
      </c>
      <c r="L13" s="328">
        <f t="shared" si="0"/>
        <v>1538654</v>
      </c>
      <c r="M13" s="328">
        <f t="shared" si="0"/>
        <v>2166298</v>
      </c>
    </row>
    <row r="14" spans="1:13" s="183" customFormat="1" ht="15" customHeight="1">
      <c r="A14" s="294"/>
      <c r="B14" s="330" t="s">
        <v>1</v>
      </c>
      <c r="C14" s="279" t="s">
        <v>2</v>
      </c>
      <c r="D14" s="281" t="s">
        <v>1</v>
      </c>
      <c r="E14" s="281"/>
      <c r="F14" s="331">
        <f>SUM(G14+M14)</f>
        <v>55560</v>
      </c>
      <c r="G14" s="332">
        <v>55560</v>
      </c>
      <c r="H14" s="332">
        <v>46457</v>
      </c>
      <c r="I14" s="332">
        <v>8196</v>
      </c>
      <c r="J14" s="332"/>
      <c r="K14" s="332"/>
      <c r="L14" s="332"/>
      <c r="M14" s="332"/>
    </row>
    <row r="15" spans="1:13" s="183" customFormat="1" ht="15" customHeight="1">
      <c r="A15" s="294"/>
      <c r="B15" s="330" t="s">
        <v>5</v>
      </c>
      <c r="C15" s="279" t="s">
        <v>6</v>
      </c>
      <c r="D15" s="287">
        <v>600</v>
      </c>
      <c r="E15" s="287"/>
      <c r="F15" s="331">
        <f aca="true" t="shared" si="1" ref="F15:F32">G15+M15</f>
        <v>4271071</v>
      </c>
      <c r="G15" s="332">
        <v>2601681</v>
      </c>
      <c r="H15" s="332">
        <v>413408</v>
      </c>
      <c r="I15" s="332">
        <v>72700</v>
      </c>
      <c r="J15" s="332"/>
      <c r="K15" s="332"/>
      <c r="L15" s="332"/>
      <c r="M15" s="332">
        <v>1669390</v>
      </c>
    </row>
    <row r="16" spans="1:13" s="183" customFormat="1" ht="15" customHeight="1">
      <c r="A16" s="294"/>
      <c r="B16" s="330" t="s">
        <v>220</v>
      </c>
      <c r="C16" s="279" t="s">
        <v>221</v>
      </c>
      <c r="D16" s="287"/>
      <c r="E16" s="287"/>
      <c r="F16" s="331">
        <f t="shared" si="1"/>
        <v>15000</v>
      </c>
      <c r="G16" s="332">
        <v>15000</v>
      </c>
      <c r="H16" s="332"/>
      <c r="I16" s="332"/>
      <c r="J16" s="332"/>
      <c r="K16" s="332"/>
      <c r="L16" s="332"/>
      <c r="M16" s="332"/>
    </row>
    <row r="17" spans="1:13" s="183" customFormat="1" ht="15" customHeight="1">
      <c r="A17" s="294"/>
      <c r="B17" s="330" t="s">
        <v>25</v>
      </c>
      <c r="C17" s="288" t="s">
        <v>199</v>
      </c>
      <c r="D17" s="287">
        <v>700</v>
      </c>
      <c r="E17" s="287"/>
      <c r="F17" s="331">
        <f t="shared" si="1"/>
        <v>218000</v>
      </c>
      <c r="G17" s="332">
        <v>218000</v>
      </c>
      <c r="H17" s="332"/>
      <c r="I17" s="332"/>
      <c r="J17" s="332"/>
      <c r="K17" s="332"/>
      <c r="L17" s="332"/>
      <c r="M17" s="332"/>
    </row>
    <row r="18" spans="1:13" s="183" customFormat="1" ht="15" customHeight="1">
      <c r="A18" s="294"/>
      <c r="B18" s="330" t="s">
        <v>41</v>
      </c>
      <c r="C18" s="288" t="s">
        <v>42</v>
      </c>
      <c r="D18" s="287">
        <v>750</v>
      </c>
      <c r="E18" s="287"/>
      <c r="F18" s="331">
        <f t="shared" si="1"/>
        <v>6983706</v>
      </c>
      <c r="G18" s="332">
        <v>6883706</v>
      </c>
      <c r="H18" s="332">
        <v>4086997</v>
      </c>
      <c r="I18" s="332">
        <v>643072</v>
      </c>
      <c r="J18" s="332"/>
      <c r="K18" s="332"/>
      <c r="L18" s="332"/>
      <c r="M18" s="332">
        <v>100000</v>
      </c>
    </row>
    <row r="19" spans="1:13" s="183" customFormat="1" ht="30.75" customHeight="1">
      <c r="A19" s="294"/>
      <c r="B19" s="330" t="s">
        <v>59</v>
      </c>
      <c r="C19" s="288" t="s">
        <v>60</v>
      </c>
      <c r="D19" s="287"/>
      <c r="E19" s="287"/>
      <c r="F19" s="331">
        <f t="shared" si="1"/>
        <v>112142</v>
      </c>
      <c r="G19" s="332">
        <v>12142</v>
      </c>
      <c r="H19" s="332">
        <v>3000</v>
      </c>
      <c r="I19" s="332"/>
      <c r="J19" s="332"/>
      <c r="K19" s="332"/>
      <c r="L19" s="332"/>
      <c r="M19" s="332">
        <v>100000</v>
      </c>
    </row>
    <row r="20" spans="1:13" s="183" customFormat="1" ht="15" customHeight="1">
      <c r="A20" s="294"/>
      <c r="B20" s="330" t="s">
        <v>233</v>
      </c>
      <c r="C20" s="288" t="s">
        <v>234</v>
      </c>
      <c r="D20" s="287">
        <v>757</v>
      </c>
      <c r="E20" s="287"/>
      <c r="F20" s="331">
        <f t="shared" si="1"/>
        <v>1603244</v>
      </c>
      <c r="G20" s="332">
        <v>1603244</v>
      </c>
      <c r="H20" s="332"/>
      <c r="I20" s="332"/>
      <c r="J20" s="332"/>
      <c r="K20" s="332">
        <v>64590</v>
      </c>
      <c r="L20" s="332">
        <v>1538654</v>
      </c>
      <c r="M20" s="332"/>
    </row>
    <row r="21" spans="1:13" s="183" customFormat="1" ht="15" customHeight="1">
      <c r="A21" s="294"/>
      <c r="B21" s="330" t="s">
        <v>77</v>
      </c>
      <c r="C21" s="279" t="s">
        <v>78</v>
      </c>
      <c r="D21" s="287">
        <v>758</v>
      </c>
      <c r="E21" s="287"/>
      <c r="F21" s="331">
        <f t="shared" si="1"/>
        <v>600000</v>
      </c>
      <c r="G21" s="332">
        <v>600000</v>
      </c>
      <c r="H21" s="332"/>
      <c r="I21" s="332"/>
      <c r="J21" s="332"/>
      <c r="K21" s="332"/>
      <c r="L21" s="332"/>
      <c r="M21" s="332"/>
    </row>
    <row r="22" spans="1:19" s="183" customFormat="1" ht="15" customHeight="1">
      <c r="A22" s="294"/>
      <c r="B22" s="330" t="s">
        <v>95</v>
      </c>
      <c r="C22" s="279" t="s">
        <v>96</v>
      </c>
      <c r="D22" s="287">
        <v>801</v>
      </c>
      <c r="E22" s="287"/>
      <c r="F22" s="331">
        <f t="shared" si="1"/>
        <v>27139948</v>
      </c>
      <c r="G22" s="332">
        <v>26939948</v>
      </c>
      <c r="H22" s="332">
        <v>18913868</v>
      </c>
      <c r="I22" s="332">
        <v>3347693</v>
      </c>
      <c r="J22" s="332">
        <v>1353830</v>
      </c>
      <c r="K22" s="332"/>
      <c r="L22" s="332"/>
      <c r="M22" s="332">
        <v>200000</v>
      </c>
      <c r="Q22" s="289"/>
      <c r="R22" s="290"/>
      <c r="S22" s="290"/>
    </row>
    <row r="23" spans="1:19" s="183" customFormat="1" ht="15" customHeight="1">
      <c r="A23" s="294"/>
      <c r="B23" s="330" t="s">
        <v>108</v>
      </c>
      <c r="C23" s="279" t="s">
        <v>109</v>
      </c>
      <c r="D23" s="287"/>
      <c r="E23" s="287"/>
      <c r="F23" s="331">
        <f t="shared" si="1"/>
        <v>162182</v>
      </c>
      <c r="G23" s="332">
        <v>65274</v>
      </c>
      <c r="H23" s="332"/>
      <c r="I23" s="332"/>
      <c r="J23" s="332"/>
      <c r="K23" s="332"/>
      <c r="L23" s="332"/>
      <c r="M23" s="332">
        <v>96908</v>
      </c>
      <c r="Q23" s="289"/>
      <c r="R23" s="290"/>
      <c r="S23" s="290"/>
    </row>
    <row r="24" spans="1:19" s="183" customFormat="1" ht="15" customHeight="1">
      <c r="A24" s="294"/>
      <c r="B24" s="330" t="s">
        <v>112</v>
      </c>
      <c r="C24" s="333" t="s">
        <v>113</v>
      </c>
      <c r="D24" s="292">
        <v>852</v>
      </c>
      <c r="E24" s="292"/>
      <c r="F24" s="331">
        <f t="shared" si="1"/>
        <v>5524808</v>
      </c>
      <c r="G24" s="332">
        <v>5524808</v>
      </c>
      <c r="H24" s="332">
        <v>1891727</v>
      </c>
      <c r="I24" s="332">
        <v>321146</v>
      </c>
      <c r="J24" s="332">
        <v>907237</v>
      </c>
      <c r="K24" s="332"/>
      <c r="L24" s="332"/>
      <c r="M24" s="332"/>
      <c r="Q24" s="293"/>
      <c r="R24" s="290"/>
      <c r="S24" s="290"/>
    </row>
    <row r="25" spans="1:13" s="183" customFormat="1" ht="15" customHeight="1">
      <c r="A25" s="294"/>
      <c r="B25" s="330" t="s">
        <v>134</v>
      </c>
      <c r="C25" s="288" t="s">
        <v>200</v>
      </c>
      <c r="D25" s="287">
        <v>853</v>
      </c>
      <c r="E25" s="287"/>
      <c r="F25" s="331">
        <f t="shared" si="1"/>
        <v>2032649</v>
      </c>
      <c r="G25" s="332">
        <v>2032649</v>
      </c>
      <c r="H25" s="332">
        <v>1386800</v>
      </c>
      <c r="I25" s="332">
        <v>273465</v>
      </c>
      <c r="J25" s="332">
        <v>107282</v>
      </c>
      <c r="K25" s="332"/>
      <c r="L25" s="332"/>
      <c r="M25" s="332"/>
    </row>
    <row r="26" spans="1:13" s="300" customFormat="1" ht="15" customHeight="1">
      <c r="A26" s="294"/>
      <c r="B26" s="330" t="s">
        <v>146</v>
      </c>
      <c r="C26" s="294" t="s">
        <v>147</v>
      </c>
      <c r="D26" s="296">
        <v>854</v>
      </c>
      <c r="E26" s="296"/>
      <c r="F26" s="331">
        <f t="shared" si="1"/>
        <v>6475385</v>
      </c>
      <c r="G26" s="334">
        <v>6475385</v>
      </c>
      <c r="H26" s="334">
        <v>4605105</v>
      </c>
      <c r="I26" s="334">
        <v>818163</v>
      </c>
      <c r="J26" s="334"/>
      <c r="K26" s="334"/>
      <c r="L26" s="334"/>
      <c r="M26" s="334"/>
    </row>
    <row r="27" spans="1:13" s="300" customFormat="1" ht="31.5">
      <c r="A27" s="294"/>
      <c r="B27" s="330" t="s">
        <v>263</v>
      </c>
      <c r="C27" s="302" t="s">
        <v>264</v>
      </c>
      <c r="D27" s="296">
        <v>921</v>
      </c>
      <c r="E27" s="296"/>
      <c r="F27" s="331">
        <f t="shared" si="1"/>
        <v>34300</v>
      </c>
      <c r="G27" s="334">
        <v>34300</v>
      </c>
      <c r="H27" s="334"/>
      <c r="I27" s="334"/>
      <c r="J27" s="334">
        <v>20000</v>
      </c>
      <c r="K27" s="334"/>
      <c r="L27" s="334"/>
      <c r="M27" s="334"/>
    </row>
    <row r="28" spans="1:13" s="183" customFormat="1" ht="15" customHeight="1">
      <c r="A28" s="294"/>
      <c r="B28" s="330" t="s">
        <v>269</v>
      </c>
      <c r="C28" s="279" t="s">
        <v>270</v>
      </c>
      <c r="D28" s="287">
        <v>926</v>
      </c>
      <c r="E28" s="287"/>
      <c r="F28" s="331">
        <f t="shared" si="1"/>
        <v>24500</v>
      </c>
      <c r="G28" s="332">
        <v>24500</v>
      </c>
      <c r="H28" s="332"/>
      <c r="I28" s="332"/>
      <c r="J28" s="332"/>
      <c r="K28" s="332"/>
      <c r="L28" s="332"/>
      <c r="M28" s="332"/>
    </row>
    <row r="29" spans="1:13" s="342" customFormat="1" ht="42.75">
      <c r="A29" s="335" t="s">
        <v>169</v>
      </c>
      <c r="B29" s="336"/>
      <c r="C29" s="337" t="s">
        <v>284</v>
      </c>
      <c r="D29" s="338"/>
      <c r="E29" s="339"/>
      <c r="F29" s="340">
        <f t="shared" si="1"/>
        <v>9136780</v>
      </c>
      <c r="G29" s="341">
        <v>8336780</v>
      </c>
      <c r="H29" s="341">
        <v>4694356</v>
      </c>
      <c r="I29" s="341">
        <v>2180708</v>
      </c>
      <c r="J29" s="341"/>
      <c r="K29" s="341"/>
      <c r="L29" s="341"/>
      <c r="M29" s="341">
        <v>800000</v>
      </c>
    </row>
    <row r="30" spans="1:13" s="329" customFormat="1" ht="27" customHeight="1">
      <c r="A30" s="343" t="s">
        <v>178</v>
      </c>
      <c r="B30" s="344"/>
      <c r="C30" s="345" t="s">
        <v>285</v>
      </c>
      <c r="D30" s="346"/>
      <c r="E30" s="346"/>
      <c r="F30" s="347">
        <f t="shared" si="1"/>
        <v>282950</v>
      </c>
      <c r="G30" s="348">
        <v>68700</v>
      </c>
      <c r="H30" s="348"/>
      <c r="I30" s="348"/>
      <c r="J30" s="348">
        <v>68700</v>
      </c>
      <c r="K30" s="348"/>
      <c r="L30" s="348"/>
      <c r="M30" s="348">
        <v>214250</v>
      </c>
    </row>
    <row r="31" spans="1:13" s="329" customFormat="1" ht="42.75">
      <c r="A31" s="343" t="s">
        <v>183</v>
      </c>
      <c r="B31" s="344"/>
      <c r="C31" s="345" t="s">
        <v>286</v>
      </c>
      <c r="D31" s="346"/>
      <c r="E31" s="346"/>
      <c r="F31" s="347">
        <f t="shared" si="1"/>
        <v>1724749</v>
      </c>
      <c r="G31" s="348">
        <v>125000</v>
      </c>
      <c r="H31" s="348"/>
      <c r="I31" s="348"/>
      <c r="J31" s="348">
        <v>125000</v>
      </c>
      <c r="K31" s="348"/>
      <c r="L31" s="348"/>
      <c r="M31" s="348">
        <v>1599749</v>
      </c>
    </row>
    <row r="32" spans="1:13" s="357" customFormat="1" ht="42" customHeight="1">
      <c r="A32" s="349" t="s">
        <v>185</v>
      </c>
      <c r="B32" s="350"/>
      <c r="C32" s="351" t="s">
        <v>287</v>
      </c>
      <c r="D32" s="352"/>
      <c r="E32" s="353"/>
      <c r="F32" s="340">
        <f t="shared" si="1"/>
        <v>273750</v>
      </c>
      <c r="G32" s="354">
        <v>273750</v>
      </c>
      <c r="H32" s="355"/>
      <c r="I32" s="354"/>
      <c r="J32" s="356"/>
      <c r="K32" s="355"/>
      <c r="L32" s="354"/>
      <c r="M32" s="356"/>
    </row>
    <row r="33" spans="1:13" ht="15.75" customHeight="1">
      <c r="A33" s="303"/>
      <c r="B33" s="358"/>
      <c r="C33" s="359" t="s">
        <v>273</v>
      </c>
      <c r="D33" s="306"/>
      <c r="E33" s="307"/>
      <c r="F33" s="308">
        <f aca="true" t="shared" si="2" ref="F33:M33">SUM(F13+F29+F30+F31+F32)</f>
        <v>66670724</v>
      </c>
      <c r="G33" s="308">
        <f t="shared" si="2"/>
        <v>61890427</v>
      </c>
      <c r="H33" s="308">
        <f t="shared" si="2"/>
        <v>36041718</v>
      </c>
      <c r="I33" s="308">
        <f t="shared" si="2"/>
        <v>7665143</v>
      </c>
      <c r="J33" s="308">
        <f t="shared" si="2"/>
        <v>2582049</v>
      </c>
      <c r="K33" s="308">
        <f t="shared" si="2"/>
        <v>64590</v>
      </c>
      <c r="L33" s="308">
        <f t="shared" si="2"/>
        <v>1538654</v>
      </c>
      <c r="M33" s="308">
        <f t="shared" si="2"/>
        <v>4780297</v>
      </c>
    </row>
    <row r="34" spans="1:13" ht="2.25" customHeight="1">
      <c r="A34" s="360"/>
      <c r="B34" s="361"/>
      <c r="C34" s="285"/>
      <c r="D34" s="285"/>
      <c r="E34" s="285"/>
      <c r="F34" s="285"/>
      <c r="G34" s="285"/>
      <c r="H34" s="285"/>
      <c r="I34" s="285"/>
      <c r="J34" s="285"/>
      <c r="K34" s="285"/>
      <c r="L34" s="285"/>
      <c r="M34" s="285"/>
    </row>
    <row r="35" ht="15.75">
      <c r="L35" s="311"/>
    </row>
    <row r="36" spans="7:12" ht="15.75">
      <c r="G36" s="312"/>
      <c r="L36" s="311"/>
    </row>
    <row r="37" spans="6:10" ht="15.75">
      <c r="F37" s="312"/>
      <c r="G37" s="312"/>
      <c r="H37" s="312"/>
      <c r="I37" s="312"/>
      <c r="J37" s="312"/>
    </row>
  </sheetData>
  <mergeCells count="13">
    <mergeCell ref="G9:L9"/>
    <mergeCell ref="D10:D11"/>
    <mergeCell ref="E10:E11"/>
    <mergeCell ref="G10:G11"/>
    <mergeCell ref="H10:L10"/>
    <mergeCell ref="M10:M11"/>
    <mergeCell ref="A6:M6"/>
    <mergeCell ref="A7:M7"/>
    <mergeCell ref="A9:A11"/>
    <mergeCell ref="B9:B11"/>
    <mergeCell ref="C9:C11"/>
    <mergeCell ref="D9:E9"/>
    <mergeCell ref="F9:F11"/>
  </mergeCells>
  <printOptions/>
  <pageMargins left="0.7874015748031497" right="0.1968503937007874" top="0.7874015748031497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44"/>
  <sheetViews>
    <sheetView workbookViewId="0" topLeftCell="D1">
      <selection activeCell="A1" sqref="A1:IV1"/>
    </sheetView>
  </sheetViews>
  <sheetFormatPr defaultColWidth="9.00390625" defaultRowHeight="12.75"/>
  <cols>
    <col min="1" max="1" width="3.375" style="33" customWidth="1"/>
    <col min="2" max="2" width="4.125" style="33" customWidth="1"/>
    <col min="3" max="3" width="5.375" style="33" customWidth="1"/>
    <col min="4" max="4" width="15.375" style="33" customWidth="1"/>
    <col min="5" max="5" width="12.625" style="33" customWidth="1"/>
    <col min="6" max="6" width="11.875" style="33" customWidth="1"/>
    <col min="7" max="7" width="11.375" style="33" customWidth="1"/>
    <col min="8" max="8" width="10.875" style="33" customWidth="1"/>
    <col min="9" max="9" width="11.375" style="33" customWidth="1"/>
    <col min="10" max="10" width="2.625" style="33" customWidth="1"/>
    <col min="11" max="11" width="8.625" style="33" customWidth="1"/>
    <col min="12" max="12" width="7.375" style="33" customWidth="1"/>
    <col min="13" max="13" width="12.00390625" style="33" customWidth="1"/>
    <col min="14" max="14" width="11.375" style="33" customWidth="1"/>
    <col min="15" max="15" width="11.75390625" style="33" customWidth="1"/>
    <col min="16" max="16" width="9.375" style="33" customWidth="1"/>
    <col min="17" max="16384" width="9.125" style="33" customWidth="1"/>
  </cols>
  <sheetData>
    <row r="1" spans="14:16" s="362" customFormat="1" ht="12" customHeight="1">
      <c r="N1" s="135" t="s">
        <v>91</v>
      </c>
      <c r="O1" s="135"/>
      <c r="P1" s="136"/>
    </row>
    <row r="2" spans="14:16" s="362" customFormat="1" ht="12" customHeight="1">
      <c r="N2" s="4" t="s">
        <v>90</v>
      </c>
      <c r="O2" s="4"/>
      <c r="P2" s="4"/>
    </row>
    <row r="3" spans="14:16" s="362" customFormat="1" ht="12" customHeight="1">
      <c r="N3" s="4" t="s">
        <v>609</v>
      </c>
      <c r="O3" s="4"/>
      <c r="P3" s="4"/>
    </row>
    <row r="4" spans="14:16" s="362" customFormat="1" ht="12" customHeight="1">
      <c r="N4" s="9" t="s">
        <v>623</v>
      </c>
      <c r="O4" s="4"/>
      <c r="P4" s="9"/>
    </row>
    <row r="5" spans="1:16" ht="18">
      <c r="A5" s="845" t="s">
        <v>288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845"/>
      <c r="M5" s="845"/>
      <c r="N5" s="845"/>
      <c r="O5" s="845"/>
      <c r="P5" s="845"/>
    </row>
    <row r="6" spans="1:16" ht="14.25" customHeight="1">
      <c r="A6" s="363"/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  <c r="N6" s="363"/>
      <c r="O6" s="363"/>
      <c r="P6" s="364" t="s">
        <v>204</v>
      </c>
    </row>
    <row r="7" spans="1:16" ht="12.75" customHeight="1">
      <c r="A7" s="846" t="s">
        <v>276</v>
      </c>
      <c r="B7" s="846" t="s">
        <v>612</v>
      </c>
      <c r="C7" s="846" t="s">
        <v>289</v>
      </c>
      <c r="D7" s="843" t="s">
        <v>290</v>
      </c>
      <c r="E7" s="843" t="s">
        <v>291</v>
      </c>
      <c r="F7" s="843" t="s">
        <v>292</v>
      </c>
      <c r="G7" s="847" t="s">
        <v>293</v>
      </c>
      <c r="H7" s="847"/>
      <c r="I7" s="847"/>
      <c r="J7" s="847"/>
      <c r="K7" s="847"/>
      <c r="L7" s="847"/>
      <c r="M7" s="847"/>
      <c r="N7" s="847"/>
      <c r="O7" s="847"/>
      <c r="P7" s="844" t="s">
        <v>294</v>
      </c>
    </row>
    <row r="8" spans="1:16" ht="12.75">
      <c r="A8" s="846"/>
      <c r="B8" s="846"/>
      <c r="C8" s="846"/>
      <c r="D8" s="843"/>
      <c r="E8" s="843"/>
      <c r="F8" s="843"/>
      <c r="G8" s="847" t="s">
        <v>295</v>
      </c>
      <c r="H8" s="843" t="s">
        <v>296</v>
      </c>
      <c r="I8" s="843"/>
      <c r="J8" s="843"/>
      <c r="K8" s="843"/>
      <c r="L8" s="843"/>
      <c r="M8" s="843" t="s">
        <v>297</v>
      </c>
      <c r="N8" s="843" t="s">
        <v>298</v>
      </c>
      <c r="O8" s="843" t="s">
        <v>299</v>
      </c>
      <c r="P8" s="844"/>
    </row>
    <row r="9" spans="1:16" ht="12.75" customHeight="1">
      <c r="A9" s="846"/>
      <c r="B9" s="846"/>
      <c r="C9" s="846"/>
      <c r="D9" s="843"/>
      <c r="E9" s="843"/>
      <c r="F9" s="843"/>
      <c r="G9" s="847"/>
      <c r="H9" s="843" t="s">
        <v>300</v>
      </c>
      <c r="I9" s="843" t="s">
        <v>301</v>
      </c>
      <c r="J9" s="843" t="s">
        <v>302</v>
      </c>
      <c r="K9" s="843"/>
      <c r="L9" s="844" t="s">
        <v>303</v>
      </c>
      <c r="M9" s="843"/>
      <c r="N9" s="843"/>
      <c r="O9" s="843"/>
      <c r="P9" s="844"/>
    </row>
    <row r="10" spans="1:16" ht="12.75">
      <c r="A10" s="846"/>
      <c r="B10" s="846"/>
      <c r="C10" s="846"/>
      <c r="D10" s="843"/>
      <c r="E10" s="843"/>
      <c r="F10" s="843"/>
      <c r="G10" s="847"/>
      <c r="H10" s="843"/>
      <c r="I10" s="843"/>
      <c r="J10" s="843"/>
      <c r="K10" s="843"/>
      <c r="L10" s="844"/>
      <c r="M10" s="843"/>
      <c r="N10" s="843"/>
      <c r="O10" s="843"/>
      <c r="P10" s="844"/>
    </row>
    <row r="11" spans="1:16" ht="55.5" customHeight="1">
      <c r="A11" s="846"/>
      <c r="B11" s="846"/>
      <c r="C11" s="846"/>
      <c r="D11" s="843"/>
      <c r="E11" s="843"/>
      <c r="F11" s="843"/>
      <c r="G11" s="847"/>
      <c r="H11" s="843"/>
      <c r="I11" s="843"/>
      <c r="J11" s="843"/>
      <c r="K11" s="843"/>
      <c r="L11" s="844"/>
      <c r="M11" s="843"/>
      <c r="N11" s="843"/>
      <c r="O11" s="843"/>
      <c r="P11" s="844"/>
    </row>
    <row r="12" spans="1:16" ht="12.75">
      <c r="A12" s="365">
        <v>1</v>
      </c>
      <c r="B12" s="365">
        <v>2</v>
      </c>
      <c r="C12" s="365">
        <v>3</v>
      </c>
      <c r="D12" s="365">
        <v>4</v>
      </c>
      <c r="E12" s="365">
        <v>5</v>
      </c>
      <c r="F12" s="365">
        <v>6</v>
      </c>
      <c r="G12" s="365">
        <v>7</v>
      </c>
      <c r="H12" s="365">
        <v>8</v>
      </c>
      <c r="I12" s="365">
        <v>9</v>
      </c>
      <c r="J12" s="842">
        <v>10</v>
      </c>
      <c r="K12" s="842"/>
      <c r="L12" s="365">
        <v>11</v>
      </c>
      <c r="M12" s="365">
        <v>12</v>
      </c>
      <c r="N12" s="365">
        <v>13</v>
      </c>
      <c r="O12" s="365">
        <v>14</v>
      </c>
      <c r="P12" s="366">
        <v>15</v>
      </c>
    </row>
    <row r="13" spans="1:16" ht="15.75" customHeight="1">
      <c r="A13" s="873" t="s">
        <v>304</v>
      </c>
      <c r="B13" s="874">
        <v>600</v>
      </c>
      <c r="C13" s="874">
        <v>60014</v>
      </c>
      <c r="D13" s="875" t="s">
        <v>305</v>
      </c>
      <c r="E13" s="868">
        <f>SUM(F13+G13+M13+N13+O13)</f>
        <v>5722834</v>
      </c>
      <c r="F13" s="868">
        <v>1652130</v>
      </c>
      <c r="G13" s="868">
        <f>SUM(H13+I13+K13+K14+K15+K16+L13)</f>
        <v>243000</v>
      </c>
      <c r="H13" s="868"/>
      <c r="I13" s="868">
        <v>121500</v>
      </c>
      <c r="J13" s="367" t="s">
        <v>306</v>
      </c>
      <c r="K13" s="368">
        <v>0</v>
      </c>
      <c r="L13" s="868">
        <v>0</v>
      </c>
      <c r="M13" s="868">
        <v>0</v>
      </c>
      <c r="N13" s="868">
        <v>0</v>
      </c>
      <c r="O13" s="868">
        <v>3827704</v>
      </c>
      <c r="P13" s="869" t="s">
        <v>307</v>
      </c>
    </row>
    <row r="14" spans="1:16" ht="15.75" customHeight="1">
      <c r="A14" s="873"/>
      <c r="B14" s="874"/>
      <c r="C14" s="874"/>
      <c r="D14" s="875"/>
      <c r="E14" s="868"/>
      <c r="F14" s="868"/>
      <c r="G14" s="868"/>
      <c r="H14" s="868"/>
      <c r="I14" s="868"/>
      <c r="J14" s="367" t="s">
        <v>308</v>
      </c>
      <c r="K14" s="368">
        <v>121500</v>
      </c>
      <c r="L14" s="868"/>
      <c r="M14" s="868"/>
      <c r="N14" s="868"/>
      <c r="O14" s="868"/>
      <c r="P14" s="869"/>
    </row>
    <row r="15" spans="1:16" ht="15.75" customHeight="1">
      <c r="A15" s="873"/>
      <c r="B15" s="874"/>
      <c r="C15" s="874"/>
      <c r="D15" s="875"/>
      <c r="E15" s="868"/>
      <c r="F15" s="868"/>
      <c r="G15" s="868"/>
      <c r="H15" s="868"/>
      <c r="I15" s="868"/>
      <c r="J15" s="367" t="s">
        <v>309</v>
      </c>
      <c r="K15" s="368">
        <v>0</v>
      </c>
      <c r="L15" s="868"/>
      <c r="M15" s="868"/>
      <c r="N15" s="868"/>
      <c r="O15" s="868"/>
      <c r="P15" s="869"/>
    </row>
    <row r="16" spans="1:16" ht="15.75" customHeight="1">
      <c r="A16" s="873"/>
      <c r="B16" s="874"/>
      <c r="C16" s="874"/>
      <c r="D16" s="875"/>
      <c r="E16" s="868"/>
      <c r="F16" s="868"/>
      <c r="G16" s="868"/>
      <c r="H16" s="868"/>
      <c r="I16" s="868"/>
      <c r="J16" s="369" t="s">
        <v>310</v>
      </c>
      <c r="K16" s="370">
        <v>0</v>
      </c>
      <c r="L16" s="868"/>
      <c r="M16" s="868"/>
      <c r="N16" s="868"/>
      <c r="O16" s="868"/>
      <c r="P16" s="869"/>
    </row>
    <row r="17" spans="1:16" ht="19.5" customHeight="1">
      <c r="A17" s="873" t="s">
        <v>311</v>
      </c>
      <c r="B17" s="874">
        <v>600</v>
      </c>
      <c r="C17" s="874">
        <v>60014</v>
      </c>
      <c r="D17" s="875" t="s">
        <v>312</v>
      </c>
      <c r="E17" s="868">
        <f>SUM(F17+G17+M17+N17+O17)</f>
        <v>12300000</v>
      </c>
      <c r="F17" s="868">
        <v>609321</v>
      </c>
      <c r="G17" s="868">
        <v>874359</v>
      </c>
      <c r="H17" s="841"/>
      <c r="I17" s="868">
        <v>474359</v>
      </c>
      <c r="J17" s="371" t="s">
        <v>306</v>
      </c>
      <c r="K17" s="372">
        <v>0</v>
      </c>
      <c r="L17" s="868">
        <v>0</v>
      </c>
      <c r="M17" s="868">
        <v>7000000</v>
      </c>
      <c r="N17" s="868">
        <v>3816320</v>
      </c>
      <c r="O17" s="868">
        <v>0</v>
      </c>
      <c r="P17" s="869" t="s">
        <v>307</v>
      </c>
    </row>
    <row r="18" spans="1:16" ht="19.5" customHeight="1">
      <c r="A18" s="873"/>
      <c r="B18" s="874"/>
      <c r="C18" s="874"/>
      <c r="D18" s="875"/>
      <c r="E18" s="868"/>
      <c r="F18" s="868"/>
      <c r="G18" s="868"/>
      <c r="H18" s="868"/>
      <c r="I18" s="868"/>
      <c r="J18" s="367" t="s">
        <v>308</v>
      </c>
      <c r="K18" s="368">
        <v>400000</v>
      </c>
      <c r="L18" s="868"/>
      <c r="M18" s="868"/>
      <c r="N18" s="868"/>
      <c r="O18" s="868"/>
      <c r="P18" s="869"/>
    </row>
    <row r="19" spans="1:16" ht="19.5" customHeight="1">
      <c r="A19" s="873"/>
      <c r="B19" s="874"/>
      <c r="C19" s="874"/>
      <c r="D19" s="875"/>
      <c r="E19" s="868"/>
      <c r="F19" s="868"/>
      <c r="G19" s="868"/>
      <c r="H19" s="868"/>
      <c r="I19" s="868"/>
      <c r="J19" s="367" t="s">
        <v>309</v>
      </c>
      <c r="K19" s="368">
        <v>0</v>
      </c>
      <c r="L19" s="868"/>
      <c r="M19" s="868"/>
      <c r="N19" s="868"/>
      <c r="O19" s="868"/>
      <c r="P19" s="869"/>
    </row>
    <row r="20" spans="1:16" ht="19.5" customHeight="1">
      <c r="A20" s="873"/>
      <c r="B20" s="874"/>
      <c r="C20" s="874"/>
      <c r="D20" s="875"/>
      <c r="E20" s="868"/>
      <c r="F20" s="868"/>
      <c r="G20" s="868"/>
      <c r="H20" s="868"/>
      <c r="I20" s="868"/>
      <c r="J20" s="369" t="s">
        <v>310</v>
      </c>
      <c r="K20" s="370">
        <v>0</v>
      </c>
      <c r="L20" s="868"/>
      <c r="M20" s="868"/>
      <c r="N20" s="868"/>
      <c r="O20" s="868"/>
      <c r="P20" s="869"/>
    </row>
    <row r="21" spans="1:16" ht="15.75" customHeight="1">
      <c r="A21" s="873" t="s">
        <v>313</v>
      </c>
      <c r="B21" s="874">
        <v>600</v>
      </c>
      <c r="C21" s="874">
        <v>60014</v>
      </c>
      <c r="D21" s="875" t="s">
        <v>314</v>
      </c>
      <c r="E21" s="868">
        <f>SUM(F21+G21+M21+N21+O21)</f>
        <v>800000</v>
      </c>
      <c r="F21" s="868">
        <v>169171</v>
      </c>
      <c r="G21" s="868">
        <v>385000</v>
      </c>
      <c r="H21" s="868"/>
      <c r="I21" s="868">
        <v>240000</v>
      </c>
      <c r="J21" s="367" t="s">
        <v>306</v>
      </c>
      <c r="K21" s="368">
        <v>0</v>
      </c>
      <c r="L21" s="868">
        <v>0</v>
      </c>
      <c r="M21" s="868">
        <v>245829</v>
      </c>
      <c r="N21" s="868">
        <v>0</v>
      </c>
      <c r="O21" s="868">
        <v>0</v>
      </c>
      <c r="P21" s="869" t="s">
        <v>307</v>
      </c>
    </row>
    <row r="22" spans="1:16" ht="15.75" customHeight="1">
      <c r="A22" s="873"/>
      <c r="B22" s="874"/>
      <c r="C22" s="874"/>
      <c r="D22" s="875"/>
      <c r="E22" s="868"/>
      <c r="F22" s="868"/>
      <c r="G22" s="868"/>
      <c r="H22" s="868"/>
      <c r="I22" s="868"/>
      <c r="J22" s="367" t="s">
        <v>308</v>
      </c>
      <c r="K22" s="368">
        <v>145000</v>
      </c>
      <c r="L22" s="868"/>
      <c r="M22" s="868"/>
      <c r="N22" s="868"/>
      <c r="O22" s="868"/>
      <c r="P22" s="869"/>
    </row>
    <row r="23" spans="1:16" ht="15.75" customHeight="1">
      <c r="A23" s="873"/>
      <c r="B23" s="874"/>
      <c r="C23" s="874"/>
      <c r="D23" s="875"/>
      <c r="E23" s="868"/>
      <c r="F23" s="868"/>
      <c r="G23" s="868"/>
      <c r="H23" s="868"/>
      <c r="I23" s="868"/>
      <c r="J23" s="367" t="s">
        <v>309</v>
      </c>
      <c r="K23" s="368">
        <v>0</v>
      </c>
      <c r="L23" s="868"/>
      <c r="M23" s="868"/>
      <c r="N23" s="868"/>
      <c r="O23" s="868"/>
      <c r="P23" s="869"/>
    </row>
    <row r="24" spans="1:16" ht="15.75" customHeight="1">
      <c r="A24" s="873"/>
      <c r="B24" s="874"/>
      <c r="C24" s="874"/>
      <c r="D24" s="875"/>
      <c r="E24" s="868"/>
      <c r="F24" s="868"/>
      <c r="G24" s="868"/>
      <c r="H24" s="868"/>
      <c r="I24" s="868"/>
      <c r="J24" s="369" t="s">
        <v>310</v>
      </c>
      <c r="K24" s="370">
        <v>0</v>
      </c>
      <c r="L24" s="868"/>
      <c r="M24" s="868"/>
      <c r="N24" s="868"/>
      <c r="O24" s="868"/>
      <c r="P24" s="869"/>
    </row>
    <row r="25" spans="1:16" ht="15.75" customHeight="1">
      <c r="A25" s="873" t="s">
        <v>315</v>
      </c>
      <c r="B25" s="874">
        <v>600</v>
      </c>
      <c r="C25" s="874">
        <v>60014</v>
      </c>
      <c r="D25" s="875" t="s">
        <v>316</v>
      </c>
      <c r="E25" s="868">
        <f>SUM(F25+G25+M25+N25+O25)</f>
        <v>1576900</v>
      </c>
      <c r="F25" s="868">
        <v>946900</v>
      </c>
      <c r="G25" s="868">
        <v>630000</v>
      </c>
      <c r="H25" s="868"/>
      <c r="I25" s="868">
        <v>315000</v>
      </c>
      <c r="J25" s="367" t="s">
        <v>306</v>
      </c>
      <c r="K25" s="368">
        <v>0</v>
      </c>
      <c r="L25" s="868">
        <v>0</v>
      </c>
      <c r="M25" s="868">
        <v>0</v>
      </c>
      <c r="N25" s="868">
        <v>0</v>
      </c>
      <c r="O25" s="868">
        <v>0</v>
      </c>
      <c r="P25" s="869" t="s">
        <v>307</v>
      </c>
    </row>
    <row r="26" spans="1:16" ht="15.75" customHeight="1">
      <c r="A26" s="873"/>
      <c r="B26" s="874"/>
      <c r="C26" s="874"/>
      <c r="D26" s="875"/>
      <c r="E26" s="868"/>
      <c r="F26" s="868"/>
      <c r="G26" s="868"/>
      <c r="H26" s="868"/>
      <c r="I26" s="868"/>
      <c r="J26" s="367" t="s">
        <v>308</v>
      </c>
      <c r="K26" s="368">
        <v>315000</v>
      </c>
      <c r="L26" s="868"/>
      <c r="M26" s="868"/>
      <c r="N26" s="868"/>
      <c r="O26" s="868"/>
      <c r="P26" s="869"/>
    </row>
    <row r="27" spans="1:16" ht="15.75" customHeight="1">
      <c r="A27" s="873"/>
      <c r="B27" s="874"/>
      <c r="C27" s="874"/>
      <c r="D27" s="875"/>
      <c r="E27" s="868"/>
      <c r="F27" s="868"/>
      <c r="G27" s="868"/>
      <c r="H27" s="868"/>
      <c r="I27" s="868"/>
      <c r="J27" s="367" t="s">
        <v>309</v>
      </c>
      <c r="K27" s="368">
        <v>0</v>
      </c>
      <c r="L27" s="868"/>
      <c r="M27" s="868"/>
      <c r="N27" s="868"/>
      <c r="O27" s="868"/>
      <c r="P27" s="869"/>
    </row>
    <row r="28" spans="1:16" ht="15.75" customHeight="1">
      <c r="A28" s="873"/>
      <c r="B28" s="874"/>
      <c r="C28" s="874"/>
      <c r="D28" s="875"/>
      <c r="E28" s="868"/>
      <c r="F28" s="868"/>
      <c r="G28" s="868"/>
      <c r="H28" s="868"/>
      <c r="I28" s="868"/>
      <c r="J28" s="369" t="s">
        <v>310</v>
      </c>
      <c r="K28" s="370">
        <v>0</v>
      </c>
      <c r="L28" s="868"/>
      <c r="M28" s="868"/>
      <c r="N28" s="868"/>
      <c r="O28" s="868"/>
      <c r="P28" s="869"/>
    </row>
    <row r="29" spans="1:16" ht="15.75" customHeight="1">
      <c r="A29" s="873" t="s">
        <v>317</v>
      </c>
      <c r="B29" s="874">
        <v>600</v>
      </c>
      <c r="C29" s="874">
        <v>60014</v>
      </c>
      <c r="D29" s="875" t="s">
        <v>318</v>
      </c>
      <c r="E29" s="868">
        <v>773753</v>
      </c>
      <c r="F29" s="868">
        <v>333539</v>
      </c>
      <c r="G29" s="868">
        <v>94250</v>
      </c>
      <c r="H29" s="868"/>
      <c r="I29" s="868">
        <v>94250</v>
      </c>
      <c r="J29" s="367" t="s">
        <v>306</v>
      </c>
      <c r="K29" s="368">
        <v>0</v>
      </c>
      <c r="L29" s="868">
        <v>0</v>
      </c>
      <c r="M29" s="868">
        <v>200000</v>
      </c>
      <c r="N29" s="868">
        <v>145964</v>
      </c>
      <c r="O29" s="868">
        <v>0</v>
      </c>
      <c r="P29" s="869" t="s">
        <v>319</v>
      </c>
    </row>
    <row r="30" spans="1:16" ht="15.75" customHeight="1">
      <c r="A30" s="873"/>
      <c r="B30" s="874"/>
      <c r="C30" s="874"/>
      <c r="D30" s="875"/>
      <c r="E30" s="868"/>
      <c r="F30" s="868"/>
      <c r="G30" s="868"/>
      <c r="H30" s="868"/>
      <c r="I30" s="868"/>
      <c r="J30" s="367" t="s">
        <v>308</v>
      </c>
      <c r="K30" s="368">
        <v>0</v>
      </c>
      <c r="L30" s="868"/>
      <c r="M30" s="868"/>
      <c r="N30" s="868"/>
      <c r="O30" s="868"/>
      <c r="P30" s="869"/>
    </row>
    <row r="31" spans="1:16" ht="15.75" customHeight="1">
      <c r="A31" s="873"/>
      <c r="B31" s="874"/>
      <c r="C31" s="874"/>
      <c r="D31" s="875"/>
      <c r="E31" s="868"/>
      <c r="F31" s="868"/>
      <c r="G31" s="868"/>
      <c r="H31" s="868"/>
      <c r="I31" s="868"/>
      <c r="J31" s="367" t="s">
        <v>309</v>
      </c>
      <c r="K31" s="368">
        <v>0</v>
      </c>
      <c r="L31" s="868"/>
      <c r="M31" s="868"/>
      <c r="N31" s="868"/>
      <c r="O31" s="868"/>
      <c r="P31" s="869"/>
    </row>
    <row r="32" spans="1:16" ht="15.75" customHeight="1">
      <c r="A32" s="873"/>
      <c r="B32" s="874"/>
      <c r="C32" s="874"/>
      <c r="D32" s="875"/>
      <c r="E32" s="868"/>
      <c r="F32" s="868"/>
      <c r="G32" s="868"/>
      <c r="H32" s="868"/>
      <c r="I32" s="868"/>
      <c r="J32" s="369" t="s">
        <v>310</v>
      </c>
      <c r="K32" s="370">
        <v>0</v>
      </c>
      <c r="L32" s="868"/>
      <c r="M32" s="868"/>
      <c r="N32" s="868"/>
      <c r="O32" s="868"/>
      <c r="P32" s="869"/>
    </row>
    <row r="33" spans="1:16" ht="14.25">
      <c r="A33" s="871" t="s">
        <v>320</v>
      </c>
      <c r="B33" s="871"/>
      <c r="C33" s="871"/>
      <c r="D33" s="871"/>
      <c r="E33" s="374">
        <f>SUM(E13:E32)</f>
        <v>21173487</v>
      </c>
      <c r="F33" s="374">
        <f>SUM(F13:F32)</f>
        <v>3711061</v>
      </c>
      <c r="G33" s="374">
        <f>SUM(G13:G32)</f>
        <v>2226609</v>
      </c>
      <c r="H33" s="374">
        <f>SUM(H13:H32)</f>
        <v>0</v>
      </c>
      <c r="I33" s="374">
        <f>SUM(I13:I32)</f>
        <v>1245109</v>
      </c>
      <c r="J33" s="872">
        <f>SUM(K13:K32)</f>
        <v>981500</v>
      </c>
      <c r="K33" s="872"/>
      <c r="L33" s="374">
        <f>SUM(L13:L32)</f>
        <v>0</v>
      </c>
      <c r="M33" s="374">
        <f>SUM(M13:M32)</f>
        <v>7445829</v>
      </c>
      <c r="N33" s="374">
        <f>SUM(N13:N32)</f>
        <v>3962284</v>
      </c>
      <c r="O33" s="374">
        <f>SUM(O13:O32)</f>
        <v>3827704</v>
      </c>
      <c r="P33" s="375" t="s">
        <v>321</v>
      </c>
    </row>
    <row r="34" spans="1:16" ht="27" customHeight="1">
      <c r="A34" s="873" t="s">
        <v>322</v>
      </c>
      <c r="B34" s="874">
        <v>851</v>
      </c>
      <c r="C34" s="874">
        <v>85111</v>
      </c>
      <c r="D34" s="875" t="s">
        <v>323</v>
      </c>
      <c r="E34" s="868">
        <v>285293</v>
      </c>
      <c r="F34" s="868">
        <v>0</v>
      </c>
      <c r="G34" s="868">
        <v>96908</v>
      </c>
      <c r="H34" s="868"/>
      <c r="I34" s="868">
        <v>96908</v>
      </c>
      <c r="J34" s="367" t="s">
        <v>306</v>
      </c>
      <c r="K34" s="368">
        <v>0</v>
      </c>
      <c r="L34" s="868">
        <v>0</v>
      </c>
      <c r="M34" s="868">
        <v>188385</v>
      </c>
      <c r="N34" s="868"/>
      <c r="O34" s="868">
        <v>0</v>
      </c>
      <c r="P34" s="869" t="s">
        <v>324</v>
      </c>
    </row>
    <row r="35" spans="1:16" ht="27" customHeight="1">
      <c r="A35" s="873"/>
      <c r="B35" s="873"/>
      <c r="C35" s="873"/>
      <c r="D35" s="875"/>
      <c r="E35" s="868"/>
      <c r="F35" s="868"/>
      <c r="G35" s="868"/>
      <c r="H35" s="868"/>
      <c r="I35" s="868"/>
      <c r="J35" s="367" t="s">
        <v>308</v>
      </c>
      <c r="K35" s="368">
        <v>0</v>
      </c>
      <c r="L35" s="868"/>
      <c r="M35" s="868"/>
      <c r="N35" s="868"/>
      <c r="O35" s="868"/>
      <c r="P35" s="869"/>
    </row>
    <row r="36" spans="1:16" ht="27" customHeight="1">
      <c r="A36" s="873"/>
      <c r="B36" s="873"/>
      <c r="C36" s="873"/>
      <c r="D36" s="875"/>
      <c r="E36" s="868"/>
      <c r="F36" s="868"/>
      <c r="G36" s="868"/>
      <c r="H36" s="868"/>
      <c r="I36" s="868"/>
      <c r="J36" s="367" t="s">
        <v>309</v>
      </c>
      <c r="K36" s="368">
        <v>0</v>
      </c>
      <c r="L36" s="868"/>
      <c r="M36" s="868"/>
      <c r="N36" s="868"/>
      <c r="O36" s="868"/>
      <c r="P36" s="869"/>
    </row>
    <row r="37" spans="1:16" ht="27" customHeight="1">
      <c r="A37" s="873"/>
      <c r="B37" s="873"/>
      <c r="C37" s="873"/>
      <c r="D37" s="875"/>
      <c r="E37" s="868"/>
      <c r="F37" s="868"/>
      <c r="G37" s="868"/>
      <c r="H37" s="868"/>
      <c r="I37" s="868"/>
      <c r="J37" s="369" t="s">
        <v>310</v>
      </c>
      <c r="K37" s="370">
        <v>0</v>
      </c>
      <c r="L37" s="868"/>
      <c r="M37" s="868"/>
      <c r="N37" s="868"/>
      <c r="O37" s="868"/>
      <c r="P37" s="869"/>
    </row>
    <row r="38" spans="1:16" ht="27.75" customHeight="1">
      <c r="A38" s="870" t="s">
        <v>325</v>
      </c>
      <c r="B38" s="870"/>
      <c r="C38" s="870"/>
      <c r="D38" s="870"/>
      <c r="E38" s="377">
        <f>SUM(E33:E34)</f>
        <v>21458780</v>
      </c>
      <c r="F38" s="377">
        <f>SUM(F33:F34)</f>
        <v>3711061</v>
      </c>
      <c r="G38" s="377">
        <f>SUM(G33:G34)</f>
        <v>2323517</v>
      </c>
      <c r="H38" s="377">
        <f>SUM(H33:H34)</f>
        <v>0</v>
      </c>
      <c r="I38" s="377">
        <f>SUM(I33:I34)</f>
        <v>1342017</v>
      </c>
      <c r="J38" s="378"/>
      <c r="K38" s="379">
        <f>SUM(J33)</f>
        <v>981500</v>
      </c>
      <c r="L38" s="377">
        <f>SUM(L33:L34)</f>
        <v>0</v>
      </c>
      <c r="M38" s="377">
        <f>SUM(M33:M34)</f>
        <v>7634214</v>
      </c>
      <c r="N38" s="377">
        <f>SUM(N33:N34)</f>
        <v>3962284</v>
      </c>
      <c r="O38" s="377">
        <f>SUM(O33:O34)</f>
        <v>3827704</v>
      </c>
      <c r="P38" s="376" t="s">
        <v>321</v>
      </c>
    </row>
    <row r="40" spans="1:4" ht="12.75">
      <c r="A40" s="380" t="s">
        <v>326</v>
      </c>
      <c r="B40" s="380"/>
      <c r="C40" s="381"/>
      <c r="D40" s="381"/>
    </row>
    <row r="41" spans="1:4" ht="12.75">
      <c r="A41" s="380" t="s">
        <v>327</v>
      </c>
      <c r="B41" s="380"/>
      <c r="C41" s="381"/>
      <c r="D41" s="381"/>
    </row>
    <row r="42" spans="1:4" ht="12.75">
      <c r="A42" s="380" t="s">
        <v>328</v>
      </c>
      <c r="B42" s="380"/>
      <c r="C42" s="381"/>
      <c r="D42" s="381"/>
    </row>
    <row r="43" spans="1:4" ht="12.75">
      <c r="A43" s="380" t="s">
        <v>329</v>
      </c>
      <c r="B43" s="380"/>
      <c r="C43" s="381"/>
      <c r="D43" s="381"/>
    </row>
    <row r="44" spans="1:4" ht="12.75">
      <c r="A44" s="380" t="s">
        <v>330</v>
      </c>
      <c r="B44" s="380"/>
      <c r="C44" s="381"/>
      <c r="D44" s="381"/>
    </row>
  </sheetData>
  <mergeCells count="106">
    <mergeCell ref="A5:P5"/>
    <mergeCell ref="A7:A11"/>
    <mergeCell ref="B7:B11"/>
    <mergeCell ref="C7:C11"/>
    <mergeCell ref="D7:D11"/>
    <mergeCell ref="E7:E11"/>
    <mergeCell ref="F7:F11"/>
    <mergeCell ref="G7:O7"/>
    <mergeCell ref="P7:P11"/>
    <mergeCell ref="G8:G11"/>
    <mergeCell ref="H8:L8"/>
    <mergeCell ref="M8:M11"/>
    <mergeCell ref="N8:N11"/>
    <mergeCell ref="O8:O11"/>
    <mergeCell ref="H9:H11"/>
    <mergeCell ref="I9:I11"/>
    <mergeCell ref="J9:K11"/>
    <mergeCell ref="L9:L11"/>
    <mergeCell ref="J12:K12"/>
    <mergeCell ref="A13:A16"/>
    <mergeCell ref="B13:B16"/>
    <mergeCell ref="C13:C16"/>
    <mergeCell ref="D13:D16"/>
    <mergeCell ref="E13:E16"/>
    <mergeCell ref="F13:F16"/>
    <mergeCell ref="G13:G16"/>
    <mergeCell ref="H13:H16"/>
    <mergeCell ref="I13:I16"/>
    <mergeCell ref="L13:L16"/>
    <mergeCell ref="M13:M16"/>
    <mergeCell ref="N13:N16"/>
    <mergeCell ref="O13:O16"/>
    <mergeCell ref="P13:P16"/>
    <mergeCell ref="A17:A20"/>
    <mergeCell ref="B17:B20"/>
    <mergeCell ref="C17:C20"/>
    <mergeCell ref="D17:D20"/>
    <mergeCell ref="E17:E20"/>
    <mergeCell ref="F17:F20"/>
    <mergeCell ref="G17:G20"/>
    <mergeCell ref="H17:H20"/>
    <mergeCell ref="I17:I20"/>
    <mergeCell ref="L17:L20"/>
    <mergeCell ref="M17:M20"/>
    <mergeCell ref="N17:N20"/>
    <mergeCell ref="O17:O20"/>
    <mergeCell ref="P17:P20"/>
    <mergeCell ref="A21:A24"/>
    <mergeCell ref="B21:B24"/>
    <mergeCell ref="C21:C24"/>
    <mergeCell ref="D21:D24"/>
    <mergeCell ref="E21:E24"/>
    <mergeCell ref="F21:F24"/>
    <mergeCell ref="G21:G24"/>
    <mergeCell ref="H21:H24"/>
    <mergeCell ref="I21:I24"/>
    <mergeCell ref="L21:L24"/>
    <mergeCell ref="M21:M24"/>
    <mergeCell ref="N21:N24"/>
    <mergeCell ref="O21:O24"/>
    <mergeCell ref="P21:P24"/>
    <mergeCell ref="A25:A28"/>
    <mergeCell ref="B25:B28"/>
    <mergeCell ref="C25:C28"/>
    <mergeCell ref="D25:D28"/>
    <mergeCell ref="E25:E28"/>
    <mergeCell ref="F25:F28"/>
    <mergeCell ref="G25:G28"/>
    <mergeCell ref="H25:H28"/>
    <mergeCell ref="I25:I28"/>
    <mergeCell ref="L25:L28"/>
    <mergeCell ref="M25:M28"/>
    <mergeCell ref="N25:N28"/>
    <mergeCell ref="O25:O28"/>
    <mergeCell ref="P25:P28"/>
    <mergeCell ref="A29:A32"/>
    <mergeCell ref="B29:B32"/>
    <mergeCell ref="C29:C32"/>
    <mergeCell ref="D29:D32"/>
    <mergeCell ref="E29:E32"/>
    <mergeCell ref="F29:F32"/>
    <mergeCell ref="G29:G32"/>
    <mergeCell ref="H29:H32"/>
    <mergeCell ref="I29:I32"/>
    <mergeCell ref="L29:L32"/>
    <mergeCell ref="M29:M32"/>
    <mergeCell ref="N29:N32"/>
    <mergeCell ref="O29:O32"/>
    <mergeCell ref="P29:P32"/>
    <mergeCell ref="A33:D33"/>
    <mergeCell ref="J33:K33"/>
    <mergeCell ref="A34:A37"/>
    <mergeCell ref="B34:B37"/>
    <mergeCell ref="C34:C37"/>
    <mergeCell ref="D34:D37"/>
    <mergeCell ref="E34:E37"/>
    <mergeCell ref="F34:F37"/>
    <mergeCell ref="G34:G37"/>
    <mergeCell ref="N34:N37"/>
    <mergeCell ref="O34:O37"/>
    <mergeCell ref="P34:P37"/>
    <mergeCell ref="A38:D38"/>
    <mergeCell ref="H34:H37"/>
    <mergeCell ref="I34:I37"/>
    <mergeCell ref="L34:L37"/>
    <mergeCell ref="M34:M37"/>
  </mergeCells>
  <printOptions horizontalCentered="1"/>
  <pageMargins left="0.5118055555555556" right="0" top="0.5902777777777778" bottom="0.5902777777777778" header="0.5118055555555556" footer="0.5118055555555556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85"/>
  <sheetViews>
    <sheetView workbookViewId="0" topLeftCell="A1">
      <selection activeCell="A1" sqref="A1:IV1"/>
    </sheetView>
  </sheetViews>
  <sheetFormatPr defaultColWidth="9.00390625" defaultRowHeight="12.75"/>
  <cols>
    <col min="1" max="1" width="6.375" style="33" customWidth="1"/>
    <col min="2" max="2" width="8.25390625" style="33" customWidth="1"/>
    <col min="3" max="3" width="9.125" style="33" customWidth="1"/>
    <col min="4" max="4" width="26.00390625" style="33" customWidth="1"/>
    <col min="5" max="5" width="16.375" style="33" customWidth="1"/>
    <col min="6" max="6" width="16.25390625" style="33" customWidth="1"/>
    <col min="7" max="7" width="14.25390625" style="33" customWidth="1"/>
    <col min="8" max="8" width="3.375" style="33" customWidth="1"/>
    <col min="9" max="9" width="9.125" style="33" customWidth="1"/>
    <col min="10" max="10" width="9.75390625" style="33" customWidth="1"/>
    <col min="11" max="11" width="18.75390625" style="33" customWidth="1"/>
    <col min="12" max="16384" width="9.125" style="33" customWidth="1"/>
  </cols>
  <sheetData>
    <row r="1" spans="10:11" s="362" customFormat="1" ht="12" customHeight="1">
      <c r="J1" s="888" t="s">
        <v>331</v>
      </c>
      <c r="K1" s="888"/>
    </row>
    <row r="2" spans="10:11" s="362" customFormat="1" ht="12" customHeight="1">
      <c r="J2" s="4" t="s">
        <v>90</v>
      </c>
      <c r="K2" s="4"/>
    </row>
    <row r="3" spans="10:11" s="362" customFormat="1" ht="12" customHeight="1">
      <c r="J3" s="4" t="s">
        <v>609</v>
      </c>
      <c r="K3" s="4"/>
    </row>
    <row r="4" spans="10:11" s="362" customFormat="1" ht="12" customHeight="1">
      <c r="J4" s="9" t="s">
        <v>623</v>
      </c>
      <c r="K4" s="9"/>
    </row>
    <row r="5" spans="1:11" ht="18">
      <c r="A5" s="845" t="s">
        <v>332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</row>
    <row r="6" spans="1:11" ht="12.75">
      <c r="A6" s="889" t="s">
        <v>276</v>
      </c>
      <c r="B6" s="889" t="s">
        <v>612</v>
      </c>
      <c r="C6" s="889" t="s">
        <v>613</v>
      </c>
      <c r="D6" s="843" t="s">
        <v>333</v>
      </c>
      <c r="E6" s="843" t="s">
        <v>293</v>
      </c>
      <c r="F6" s="843"/>
      <c r="G6" s="843"/>
      <c r="H6" s="843"/>
      <c r="I6" s="843"/>
      <c r="J6" s="843"/>
      <c r="K6" s="890" t="s">
        <v>294</v>
      </c>
    </row>
    <row r="7" spans="1:11" ht="12.75">
      <c r="A7" s="889"/>
      <c r="B7" s="889"/>
      <c r="C7" s="889"/>
      <c r="D7" s="843"/>
      <c r="E7" s="843" t="s">
        <v>334</v>
      </c>
      <c r="F7" s="843" t="s">
        <v>296</v>
      </c>
      <c r="G7" s="843"/>
      <c r="H7" s="843"/>
      <c r="I7" s="843"/>
      <c r="J7" s="843"/>
      <c r="K7" s="890"/>
    </row>
    <row r="8" spans="1:11" ht="12.75" customHeight="1">
      <c r="A8" s="889"/>
      <c r="B8" s="889"/>
      <c r="C8" s="889"/>
      <c r="D8" s="843"/>
      <c r="E8" s="843"/>
      <c r="F8" s="843" t="s">
        <v>300</v>
      </c>
      <c r="G8" s="843" t="s">
        <v>301</v>
      </c>
      <c r="H8" s="843" t="s">
        <v>302</v>
      </c>
      <c r="I8" s="843"/>
      <c r="J8" s="844" t="s">
        <v>335</v>
      </c>
      <c r="K8" s="890"/>
    </row>
    <row r="9" spans="1:11" ht="12.75">
      <c r="A9" s="889"/>
      <c r="B9" s="889"/>
      <c r="C9" s="889"/>
      <c r="D9" s="843"/>
      <c r="E9" s="843"/>
      <c r="F9" s="843"/>
      <c r="G9" s="843"/>
      <c r="H9" s="843"/>
      <c r="I9" s="843"/>
      <c r="J9" s="844"/>
      <c r="K9" s="890"/>
    </row>
    <row r="10" spans="1:11" ht="36" customHeight="1">
      <c r="A10" s="889"/>
      <c r="B10" s="889"/>
      <c r="C10" s="889"/>
      <c r="D10" s="843"/>
      <c r="E10" s="843"/>
      <c r="F10" s="843"/>
      <c r="G10" s="843"/>
      <c r="H10" s="843"/>
      <c r="I10" s="843"/>
      <c r="J10" s="844"/>
      <c r="K10" s="890"/>
    </row>
    <row r="11" spans="1:11" s="381" customFormat="1" ht="12">
      <c r="A11" s="382">
        <v>1</v>
      </c>
      <c r="B11" s="382">
        <v>2</v>
      </c>
      <c r="C11" s="382">
        <v>3</v>
      </c>
      <c r="D11" s="382">
        <v>4</v>
      </c>
      <c r="E11" s="382">
        <v>5</v>
      </c>
      <c r="F11" s="382">
        <v>6</v>
      </c>
      <c r="G11" s="382">
        <v>7</v>
      </c>
      <c r="H11" s="887">
        <v>8</v>
      </c>
      <c r="I11" s="887"/>
      <c r="J11" s="382">
        <v>9</v>
      </c>
      <c r="K11" s="382">
        <v>10</v>
      </c>
    </row>
    <row r="12" spans="1:11" ht="10.5" customHeight="1">
      <c r="A12" s="832" t="s">
        <v>304</v>
      </c>
      <c r="B12" s="881">
        <v>600</v>
      </c>
      <c r="C12" s="881">
        <v>60014</v>
      </c>
      <c r="D12" s="886" t="s">
        <v>336</v>
      </c>
      <c r="E12" s="883">
        <f>SUM(F12+G12+I12+I13+I14+I15+J12)</f>
        <v>680000</v>
      </c>
      <c r="F12" s="883">
        <v>162000</v>
      </c>
      <c r="G12" s="883">
        <v>178000</v>
      </c>
      <c r="H12" s="386" t="s">
        <v>306</v>
      </c>
      <c r="I12" s="387">
        <v>0</v>
      </c>
      <c r="J12" s="885">
        <v>0</v>
      </c>
      <c r="K12" s="878" t="s">
        <v>307</v>
      </c>
    </row>
    <row r="13" spans="1:11" ht="10.5" customHeight="1">
      <c r="A13" s="832"/>
      <c r="B13" s="832"/>
      <c r="C13" s="832"/>
      <c r="D13" s="886"/>
      <c r="E13" s="883"/>
      <c r="F13" s="883"/>
      <c r="G13" s="883"/>
      <c r="H13" s="388" t="s">
        <v>308</v>
      </c>
      <c r="I13" s="389">
        <v>340000</v>
      </c>
      <c r="J13" s="885"/>
      <c r="K13" s="878"/>
    </row>
    <row r="14" spans="1:11" ht="10.5" customHeight="1">
      <c r="A14" s="832"/>
      <c r="B14" s="832"/>
      <c r="C14" s="832"/>
      <c r="D14" s="886"/>
      <c r="E14" s="883"/>
      <c r="F14" s="883"/>
      <c r="G14" s="883"/>
      <c r="H14" s="388" t="s">
        <v>309</v>
      </c>
      <c r="I14" s="389">
        <v>0</v>
      </c>
      <c r="J14" s="885"/>
      <c r="K14" s="878"/>
    </row>
    <row r="15" spans="1:11" ht="10.5" customHeight="1">
      <c r="A15" s="832"/>
      <c r="B15" s="832"/>
      <c r="C15" s="832"/>
      <c r="D15" s="886"/>
      <c r="E15" s="883"/>
      <c r="F15" s="883"/>
      <c r="G15" s="883"/>
      <c r="H15" s="390" t="s">
        <v>310</v>
      </c>
      <c r="I15" s="391">
        <v>0</v>
      </c>
      <c r="J15" s="885"/>
      <c r="K15" s="878"/>
    </row>
    <row r="16" spans="1:11" ht="10.5" customHeight="1">
      <c r="A16" s="832" t="s">
        <v>311</v>
      </c>
      <c r="B16" s="881">
        <v>600</v>
      </c>
      <c r="C16" s="881">
        <v>60014</v>
      </c>
      <c r="D16" s="886" t="s">
        <v>337</v>
      </c>
      <c r="E16" s="883">
        <f>SUM(F16+G16+I16+I17+I18+I19+J16)</f>
        <v>217780</v>
      </c>
      <c r="F16" s="883">
        <v>98787</v>
      </c>
      <c r="G16" s="883">
        <v>10103</v>
      </c>
      <c r="H16" s="388" t="s">
        <v>306</v>
      </c>
      <c r="I16" s="389">
        <v>0</v>
      </c>
      <c r="J16" s="885">
        <v>0</v>
      </c>
      <c r="K16" s="878" t="s">
        <v>307</v>
      </c>
    </row>
    <row r="17" spans="1:11" ht="10.5" customHeight="1">
      <c r="A17" s="832"/>
      <c r="B17" s="881"/>
      <c r="C17" s="881"/>
      <c r="D17" s="886"/>
      <c r="E17" s="883">
        <f>SUM(F17+G17+I17+I18+I19+I20+J17)</f>
        <v>108890</v>
      </c>
      <c r="F17" s="883"/>
      <c r="G17" s="883"/>
      <c r="H17" s="388" t="s">
        <v>308</v>
      </c>
      <c r="I17" s="389">
        <v>108890</v>
      </c>
      <c r="J17" s="885"/>
      <c r="K17" s="878"/>
    </row>
    <row r="18" spans="1:11" ht="10.5" customHeight="1">
      <c r="A18" s="832"/>
      <c r="B18" s="881"/>
      <c r="C18" s="881"/>
      <c r="D18" s="886"/>
      <c r="E18" s="883">
        <f>SUM(F18+G18+I18+I19+I20+I21+J18)</f>
        <v>0</v>
      </c>
      <c r="F18" s="883"/>
      <c r="G18" s="883"/>
      <c r="H18" s="388" t="s">
        <v>309</v>
      </c>
      <c r="I18" s="389">
        <v>0</v>
      </c>
      <c r="J18" s="885"/>
      <c r="K18" s="878"/>
    </row>
    <row r="19" spans="1:11" ht="10.5" customHeight="1">
      <c r="A19" s="832"/>
      <c r="B19" s="881"/>
      <c r="C19" s="881"/>
      <c r="D19" s="886"/>
      <c r="E19" s="883">
        <f>SUM(F19+G19+I19+I20+I21+I22+J19)</f>
        <v>0</v>
      </c>
      <c r="F19" s="883"/>
      <c r="G19" s="883"/>
      <c r="H19" s="390" t="s">
        <v>310</v>
      </c>
      <c r="I19" s="391">
        <v>0</v>
      </c>
      <c r="J19" s="885"/>
      <c r="K19" s="878"/>
    </row>
    <row r="20" spans="1:11" ht="10.5" customHeight="1">
      <c r="A20" s="832" t="s">
        <v>313</v>
      </c>
      <c r="B20" s="881">
        <v>600</v>
      </c>
      <c r="C20" s="881">
        <v>60014</v>
      </c>
      <c r="D20" s="886" t="s">
        <v>338</v>
      </c>
      <c r="E20" s="883">
        <f>SUM(F20+G20+I20+I21+I22+I23+J20)</f>
        <v>120000</v>
      </c>
      <c r="F20" s="883"/>
      <c r="G20" s="883">
        <v>120000</v>
      </c>
      <c r="H20" s="388" t="s">
        <v>306</v>
      </c>
      <c r="I20" s="392">
        <v>0</v>
      </c>
      <c r="J20" s="885">
        <v>0</v>
      </c>
      <c r="K20" s="878" t="s">
        <v>339</v>
      </c>
    </row>
    <row r="21" spans="1:11" ht="10.5" customHeight="1">
      <c r="A21" s="832"/>
      <c r="B21" s="881"/>
      <c r="C21" s="881"/>
      <c r="D21" s="886"/>
      <c r="E21" s="883"/>
      <c r="F21" s="883"/>
      <c r="G21" s="883"/>
      <c r="H21" s="388" t="s">
        <v>308</v>
      </c>
      <c r="I21" s="392">
        <v>0</v>
      </c>
      <c r="J21" s="885"/>
      <c r="K21" s="878"/>
    </row>
    <row r="22" spans="1:11" ht="10.5" customHeight="1">
      <c r="A22" s="832"/>
      <c r="B22" s="881"/>
      <c r="C22" s="881"/>
      <c r="D22" s="886"/>
      <c r="E22" s="883"/>
      <c r="F22" s="883"/>
      <c r="G22" s="883"/>
      <c r="H22" s="388" t="s">
        <v>309</v>
      </c>
      <c r="I22" s="392">
        <v>0</v>
      </c>
      <c r="J22" s="885"/>
      <c r="K22" s="878"/>
    </row>
    <row r="23" spans="1:11" ht="10.5" customHeight="1">
      <c r="A23" s="832"/>
      <c r="B23" s="881"/>
      <c r="C23" s="881"/>
      <c r="D23" s="886"/>
      <c r="E23" s="883"/>
      <c r="F23" s="883"/>
      <c r="G23" s="883"/>
      <c r="H23" s="390" t="s">
        <v>310</v>
      </c>
      <c r="I23" s="391">
        <v>0</v>
      </c>
      <c r="J23" s="885"/>
      <c r="K23" s="878"/>
    </row>
    <row r="24" spans="1:11" ht="10.5" customHeight="1">
      <c r="A24" s="832" t="s">
        <v>315</v>
      </c>
      <c r="B24" s="881">
        <v>600</v>
      </c>
      <c r="C24" s="881">
        <v>60014</v>
      </c>
      <c r="D24" s="886" t="s">
        <v>340</v>
      </c>
      <c r="E24" s="883">
        <f aca="true" t="shared" si="0" ref="E24:E31">SUM(F24+G24+I24+I25+I26+I27+J24)</f>
        <v>30000</v>
      </c>
      <c r="F24" s="883">
        <v>30000</v>
      </c>
      <c r="G24" s="883"/>
      <c r="H24" s="388" t="s">
        <v>306</v>
      </c>
      <c r="I24" s="389">
        <v>0</v>
      </c>
      <c r="J24" s="885">
        <v>0</v>
      </c>
      <c r="K24" s="878" t="s">
        <v>307</v>
      </c>
    </row>
    <row r="25" spans="1:11" ht="10.5" customHeight="1">
      <c r="A25" s="832"/>
      <c r="B25" s="881"/>
      <c r="C25" s="881"/>
      <c r="D25" s="886"/>
      <c r="E25" s="883">
        <f t="shared" si="0"/>
        <v>0</v>
      </c>
      <c r="F25" s="883"/>
      <c r="G25" s="883"/>
      <c r="H25" s="388" t="s">
        <v>308</v>
      </c>
      <c r="I25" s="389">
        <v>0</v>
      </c>
      <c r="J25" s="885"/>
      <c r="K25" s="878"/>
    </row>
    <row r="26" spans="1:11" ht="10.5" customHeight="1">
      <c r="A26" s="832"/>
      <c r="B26" s="881"/>
      <c r="C26" s="881"/>
      <c r="D26" s="886"/>
      <c r="E26" s="883">
        <f t="shared" si="0"/>
        <v>0</v>
      </c>
      <c r="F26" s="883"/>
      <c r="G26" s="883"/>
      <c r="H26" s="388" t="s">
        <v>309</v>
      </c>
      <c r="I26" s="389">
        <v>0</v>
      </c>
      <c r="J26" s="885"/>
      <c r="K26" s="878"/>
    </row>
    <row r="27" spans="1:11" ht="10.5" customHeight="1">
      <c r="A27" s="832"/>
      <c r="B27" s="881"/>
      <c r="C27" s="881"/>
      <c r="D27" s="886"/>
      <c r="E27" s="883">
        <f t="shared" si="0"/>
        <v>0</v>
      </c>
      <c r="F27" s="883"/>
      <c r="G27" s="883"/>
      <c r="H27" s="390" t="s">
        <v>310</v>
      </c>
      <c r="I27" s="391">
        <v>0</v>
      </c>
      <c r="J27" s="885"/>
      <c r="K27" s="878"/>
    </row>
    <row r="28" spans="1:11" ht="10.5" customHeight="1">
      <c r="A28" s="832" t="s">
        <v>317</v>
      </c>
      <c r="B28" s="881">
        <v>600</v>
      </c>
      <c r="C28" s="881">
        <v>60014</v>
      </c>
      <c r="D28" s="886" t="s">
        <v>341</v>
      </c>
      <c r="E28" s="883">
        <f t="shared" si="0"/>
        <v>15000</v>
      </c>
      <c r="F28" s="883">
        <v>15000</v>
      </c>
      <c r="G28" s="883"/>
      <c r="H28" s="388" t="s">
        <v>306</v>
      </c>
      <c r="I28" s="392">
        <v>0</v>
      </c>
      <c r="J28" s="885">
        <v>0</v>
      </c>
      <c r="K28" s="878" t="s">
        <v>307</v>
      </c>
    </row>
    <row r="29" spans="1:11" ht="10.5" customHeight="1">
      <c r="A29" s="832"/>
      <c r="B29" s="881"/>
      <c r="C29" s="881"/>
      <c r="D29" s="886"/>
      <c r="E29" s="883">
        <f t="shared" si="0"/>
        <v>0</v>
      </c>
      <c r="F29" s="883"/>
      <c r="G29" s="883"/>
      <c r="H29" s="388" t="s">
        <v>308</v>
      </c>
      <c r="I29" s="392">
        <v>0</v>
      </c>
      <c r="J29" s="885"/>
      <c r="K29" s="878"/>
    </row>
    <row r="30" spans="1:11" ht="10.5" customHeight="1">
      <c r="A30" s="832"/>
      <c r="B30" s="881"/>
      <c r="C30" s="881"/>
      <c r="D30" s="886"/>
      <c r="E30" s="883">
        <f t="shared" si="0"/>
        <v>0</v>
      </c>
      <c r="F30" s="883"/>
      <c r="G30" s="883"/>
      <c r="H30" s="388" t="s">
        <v>309</v>
      </c>
      <c r="I30" s="392">
        <v>0</v>
      </c>
      <c r="J30" s="885"/>
      <c r="K30" s="878"/>
    </row>
    <row r="31" spans="1:11" ht="10.5" customHeight="1">
      <c r="A31" s="832"/>
      <c r="B31" s="881"/>
      <c r="C31" s="881"/>
      <c r="D31" s="886"/>
      <c r="E31" s="883">
        <f t="shared" si="0"/>
        <v>0</v>
      </c>
      <c r="F31" s="883"/>
      <c r="G31" s="883"/>
      <c r="H31" s="390" t="s">
        <v>310</v>
      </c>
      <c r="I31" s="391">
        <v>0</v>
      </c>
      <c r="J31" s="885"/>
      <c r="K31" s="878"/>
    </row>
    <row r="32" spans="1:11" ht="10.5" customHeight="1">
      <c r="A32" s="832" t="s">
        <v>322</v>
      </c>
      <c r="B32" s="881">
        <v>600</v>
      </c>
      <c r="C32" s="881">
        <v>60014</v>
      </c>
      <c r="D32" s="886" t="s">
        <v>342</v>
      </c>
      <c r="E32" s="883">
        <f aca="true" t="shared" si="1" ref="E32:E40">SUM(F32+G32+I32+I33+I34+I35+J32)</f>
        <v>45000</v>
      </c>
      <c r="F32" s="883">
        <v>45000</v>
      </c>
      <c r="G32" s="883"/>
      <c r="H32" s="388" t="s">
        <v>306</v>
      </c>
      <c r="I32" s="389">
        <v>0</v>
      </c>
      <c r="J32" s="885">
        <v>0</v>
      </c>
      <c r="K32" s="878" t="s">
        <v>307</v>
      </c>
    </row>
    <row r="33" spans="1:11" ht="10.5" customHeight="1">
      <c r="A33" s="832"/>
      <c r="B33" s="881"/>
      <c r="C33" s="881"/>
      <c r="D33" s="886"/>
      <c r="E33" s="883">
        <f t="shared" si="1"/>
        <v>0</v>
      </c>
      <c r="F33" s="883"/>
      <c r="G33" s="883"/>
      <c r="H33" s="388" t="s">
        <v>308</v>
      </c>
      <c r="I33" s="389">
        <v>0</v>
      </c>
      <c r="J33" s="885"/>
      <c r="K33" s="878"/>
    </row>
    <row r="34" spans="1:11" ht="10.5" customHeight="1">
      <c r="A34" s="832"/>
      <c r="B34" s="881"/>
      <c r="C34" s="881"/>
      <c r="D34" s="886"/>
      <c r="E34" s="883">
        <f t="shared" si="1"/>
        <v>0</v>
      </c>
      <c r="F34" s="883"/>
      <c r="G34" s="883"/>
      <c r="H34" s="388" t="s">
        <v>309</v>
      </c>
      <c r="I34" s="389">
        <v>0</v>
      </c>
      <c r="J34" s="885"/>
      <c r="K34" s="878"/>
    </row>
    <row r="35" spans="1:11" ht="10.5" customHeight="1">
      <c r="A35" s="832"/>
      <c r="B35" s="881"/>
      <c r="C35" s="881"/>
      <c r="D35" s="886"/>
      <c r="E35" s="883">
        <f t="shared" si="1"/>
        <v>0</v>
      </c>
      <c r="F35" s="883"/>
      <c r="G35" s="883"/>
      <c r="H35" s="390" t="s">
        <v>310</v>
      </c>
      <c r="I35" s="391">
        <v>0</v>
      </c>
      <c r="J35" s="885"/>
      <c r="K35" s="878"/>
    </row>
    <row r="36" spans="1:11" ht="10.5" customHeight="1">
      <c r="A36" s="832" t="s">
        <v>343</v>
      </c>
      <c r="B36" s="881">
        <v>600</v>
      </c>
      <c r="C36" s="881">
        <v>60014</v>
      </c>
      <c r="D36" s="886" t="s">
        <v>344</v>
      </c>
      <c r="E36" s="883">
        <f t="shared" si="1"/>
        <v>50000</v>
      </c>
      <c r="F36" s="883">
        <v>50000</v>
      </c>
      <c r="G36" s="883"/>
      <c r="H36" s="388" t="s">
        <v>306</v>
      </c>
      <c r="I36" s="392">
        <v>0</v>
      </c>
      <c r="J36" s="885">
        <v>0</v>
      </c>
      <c r="K36" s="878" t="s">
        <v>307</v>
      </c>
    </row>
    <row r="37" spans="1:11" ht="10.5" customHeight="1">
      <c r="A37" s="832"/>
      <c r="B37" s="881"/>
      <c r="C37" s="881"/>
      <c r="D37" s="886"/>
      <c r="E37" s="883">
        <f t="shared" si="1"/>
        <v>0</v>
      </c>
      <c r="F37" s="883"/>
      <c r="G37" s="883"/>
      <c r="H37" s="388" t="s">
        <v>308</v>
      </c>
      <c r="I37" s="392">
        <v>0</v>
      </c>
      <c r="J37" s="885"/>
      <c r="K37" s="878"/>
    </row>
    <row r="38" spans="1:11" ht="10.5" customHeight="1">
      <c r="A38" s="832"/>
      <c r="B38" s="881"/>
      <c r="C38" s="881"/>
      <c r="D38" s="886"/>
      <c r="E38" s="883">
        <f t="shared" si="1"/>
        <v>0</v>
      </c>
      <c r="F38" s="883"/>
      <c r="G38" s="883"/>
      <c r="H38" s="388" t="s">
        <v>309</v>
      </c>
      <c r="I38" s="392">
        <v>0</v>
      </c>
      <c r="J38" s="885"/>
      <c r="K38" s="878"/>
    </row>
    <row r="39" spans="1:11" ht="10.5" customHeight="1">
      <c r="A39" s="832"/>
      <c r="B39" s="881"/>
      <c r="C39" s="881"/>
      <c r="D39" s="886"/>
      <c r="E39" s="883">
        <f t="shared" si="1"/>
        <v>0</v>
      </c>
      <c r="F39" s="883"/>
      <c r="G39" s="883"/>
      <c r="H39" s="390" t="s">
        <v>310</v>
      </c>
      <c r="I39" s="391">
        <v>0</v>
      </c>
      <c r="J39" s="885"/>
      <c r="K39" s="878"/>
    </row>
    <row r="40" spans="1:11" ht="10.5" customHeight="1">
      <c r="A40" s="832" t="s">
        <v>345</v>
      </c>
      <c r="B40" s="881">
        <v>600</v>
      </c>
      <c r="C40" s="881">
        <v>60014</v>
      </c>
      <c r="D40" s="886" t="s">
        <v>346</v>
      </c>
      <c r="E40" s="883">
        <f t="shared" si="1"/>
        <v>50000</v>
      </c>
      <c r="F40" s="883">
        <v>50000</v>
      </c>
      <c r="G40" s="883"/>
      <c r="H40" s="388" t="s">
        <v>306</v>
      </c>
      <c r="I40" s="392">
        <v>0</v>
      </c>
      <c r="J40" s="885">
        <v>0</v>
      </c>
      <c r="K40" s="878" t="s">
        <v>307</v>
      </c>
    </row>
    <row r="41" spans="1:11" ht="10.5" customHeight="1">
      <c r="A41" s="832"/>
      <c r="B41" s="881"/>
      <c r="C41" s="881"/>
      <c r="D41" s="886"/>
      <c r="E41" s="883"/>
      <c r="F41" s="883"/>
      <c r="G41" s="883"/>
      <c r="H41" s="388" t="s">
        <v>308</v>
      </c>
      <c r="I41" s="392">
        <v>0</v>
      </c>
      <c r="J41" s="885"/>
      <c r="K41" s="878"/>
    </row>
    <row r="42" spans="1:11" ht="10.5" customHeight="1">
      <c r="A42" s="832"/>
      <c r="B42" s="881"/>
      <c r="C42" s="881"/>
      <c r="D42" s="886"/>
      <c r="E42" s="883"/>
      <c r="F42" s="883"/>
      <c r="G42" s="883"/>
      <c r="H42" s="388" t="s">
        <v>309</v>
      </c>
      <c r="I42" s="392">
        <v>0</v>
      </c>
      <c r="J42" s="885"/>
      <c r="K42" s="878"/>
    </row>
    <row r="43" spans="1:11" ht="10.5" customHeight="1">
      <c r="A43" s="832"/>
      <c r="B43" s="881"/>
      <c r="C43" s="881"/>
      <c r="D43" s="886"/>
      <c r="E43" s="883"/>
      <c r="F43" s="883"/>
      <c r="G43" s="883"/>
      <c r="H43" s="390" t="s">
        <v>310</v>
      </c>
      <c r="I43" s="391">
        <v>0</v>
      </c>
      <c r="J43" s="885"/>
      <c r="K43" s="878"/>
    </row>
    <row r="44" spans="1:11" ht="10.5" customHeight="1">
      <c r="A44" s="832" t="s">
        <v>347</v>
      </c>
      <c r="B44" s="881">
        <v>600</v>
      </c>
      <c r="C44" s="881">
        <v>60014</v>
      </c>
      <c r="D44" s="886" t="s">
        <v>348</v>
      </c>
      <c r="E44" s="883">
        <f aca="true" t="shared" si="2" ref="E44:E73">SUM(F44+G44+I44+I45+I46+I47+J44)</f>
        <v>9000</v>
      </c>
      <c r="F44" s="883">
        <v>9000</v>
      </c>
      <c r="G44" s="883"/>
      <c r="H44" s="388" t="s">
        <v>306</v>
      </c>
      <c r="I44" s="389">
        <v>0</v>
      </c>
      <c r="J44" s="885">
        <v>0</v>
      </c>
      <c r="K44" s="878" t="s">
        <v>307</v>
      </c>
    </row>
    <row r="45" spans="1:11" ht="10.5" customHeight="1">
      <c r="A45" s="832"/>
      <c r="B45" s="881"/>
      <c r="C45" s="881"/>
      <c r="D45" s="886"/>
      <c r="E45" s="883">
        <f t="shared" si="2"/>
        <v>0</v>
      </c>
      <c r="F45" s="883"/>
      <c r="G45" s="883"/>
      <c r="H45" s="388" t="s">
        <v>308</v>
      </c>
      <c r="I45" s="389">
        <v>0</v>
      </c>
      <c r="J45" s="885"/>
      <c r="K45" s="878"/>
    </row>
    <row r="46" spans="1:11" ht="10.5" customHeight="1">
      <c r="A46" s="832"/>
      <c r="B46" s="881"/>
      <c r="C46" s="881"/>
      <c r="D46" s="886"/>
      <c r="E46" s="883">
        <f t="shared" si="2"/>
        <v>0</v>
      </c>
      <c r="F46" s="883"/>
      <c r="G46" s="883"/>
      <c r="H46" s="388" t="s">
        <v>309</v>
      </c>
      <c r="I46" s="389">
        <v>0</v>
      </c>
      <c r="J46" s="885"/>
      <c r="K46" s="878"/>
    </row>
    <row r="47" spans="1:11" ht="37.5" customHeight="1">
      <c r="A47" s="832"/>
      <c r="B47" s="881"/>
      <c r="C47" s="881"/>
      <c r="D47" s="886"/>
      <c r="E47" s="883">
        <f t="shared" si="2"/>
        <v>0</v>
      </c>
      <c r="F47" s="883"/>
      <c r="G47" s="883"/>
      <c r="H47" s="390" t="s">
        <v>310</v>
      </c>
      <c r="I47" s="391">
        <v>0</v>
      </c>
      <c r="J47" s="885"/>
      <c r="K47" s="878"/>
    </row>
    <row r="48" spans="1:11" ht="12.75" customHeight="1">
      <c r="A48" s="832" t="s">
        <v>349</v>
      </c>
      <c r="B48" s="881">
        <v>600</v>
      </c>
      <c r="C48" s="881">
        <v>60014</v>
      </c>
      <c r="D48" s="886" t="s">
        <v>350</v>
      </c>
      <c r="E48" s="883">
        <f t="shared" si="2"/>
        <v>15000</v>
      </c>
      <c r="F48" s="883">
        <v>15000</v>
      </c>
      <c r="G48" s="883"/>
      <c r="H48" s="388" t="s">
        <v>306</v>
      </c>
      <c r="I48" s="389">
        <v>0</v>
      </c>
      <c r="J48" s="885">
        <v>0</v>
      </c>
      <c r="K48" s="878" t="s">
        <v>307</v>
      </c>
    </row>
    <row r="49" spans="1:11" ht="12.75" customHeight="1">
      <c r="A49" s="832"/>
      <c r="B49" s="881"/>
      <c r="C49" s="881"/>
      <c r="D49" s="886"/>
      <c r="E49" s="883">
        <f>SUM(F49+G49+I49+I50+I51+I56+J49)</f>
        <v>448890</v>
      </c>
      <c r="F49" s="883"/>
      <c r="G49" s="883"/>
      <c r="H49" s="388" t="s">
        <v>308</v>
      </c>
      <c r="I49" s="389">
        <v>0</v>
      </c>
      <c r="J49" s="885"/>
      <c r="K49" s="878"/>
    </row>
    <row r="50" spans="1:11" ht="12.75" customHeight="1">
      <c r="A50" s="832"/>
      <c r="B50" s="881"/>
      <c r="C50" s="881"/>
      <c r="D50" s="886"/>
      <c r="E50" s="883">
        <f>SUM(F50+G50+I50+I51+I56+I57+J50)</f>
        <v>448890</v>
      </c>
      <c r="F50" s="883"/>
      <c r="G50" s="883"/>
      <c r="H50" s="388" t="s">
        <v>309</v>
      </c>
      <c r="I50" s="389">
        <v>0</v>
      </c>
      <c r="J50" s="885"/>
      <c r="K50" s="878"/>
    </row>
    <row r="51" spans="1:11" ht="12.75" customHeight="1">
      <c r="A51" s="832"/>
      <c r="B51" s="881"/>
      <c r="C51" s="881"/>
      <c r="D51" s="886"/>
      <c r="E51" s="883">
        <f>SUM(F51+G51+I51+I56+I57+I58+J51)</f>
        <v>448890</v>
      </c>
      <c r="F51" s="883"/>
      <c r="G51" s="883"/>
      <c r="H51" s="814" t="s">
        <v>310</v>
      </c>
      <c r="I51" s="815">
        <v>0</v>
      </c>
      <c r="J51" s="885"/>
      <c r="K51" s="878"/>
    </row>
    <row r="52" spans="1:11" ht="11.25" customHeight="1">
      <c r="A52" s="832" t="s">
        <v>351</v>
      </c>
      <c r="B52" s="833">
        <v>600</v>
      </c>
      <c r="C52" s="833">
        <v>60014</v>
      </c>
      <c r="D52" s="825" t="s">
        <v>601</v>
      </c>
      <c r="E52" s="838">
        <f t="shared" si="2"/>
        <v>25000</v>
      </c>
      <c r="F52" s="838">
        <v>25000</v>
      </c>
      <c r="G52" s="826"/>
      <c r="H52" s="388" t="s">
        <v>306</v>
      </c>
      <c r="I52" s="816">
        <v>0</v>
      </c>
      <c r="J52" s="829">
        <v>0</v>
      </c>
      <c r="K52" s="848" t="s">
        <v>307</v>
      </c>
    </row>
    <row r="53" spans="1:11" ht="11.25" customHeight="1">
      <c r="A53" s="832"/>
      <c r="B53" s="834"/>
      <c r="C53" s="834"/>
      <c r="D53" s="876"/>
      <c r="E53" s="839"/>
      <c r="F53" s="839"/>
      <c r="G53" s="827"/>
      <c r="H53" s="388" t="s">
        <v>308</v>
      </c>
      <c r="I53" s="817">
        <v>0</v>
      </c>
      <c r="J53" s="830"/>
      <c r="K53" s="836"/>
    </row>
    <row r="54" spans="1:11" ht="11.25" customHeight="1">
      <c r="A54" s="832"/>
      <c r="B54" s="834"/>
      <c r="C54" s="834"/>
      <c r="D54" s="876"/>
      <c r="E54" s="839"/>
      <c r="F54" s="839"/>
      <c r="G54" s="827"/>
      <c r="H54" s="388" t="s">
        <v>309</v>
      </c>
      <c r="I54" s="817">
        <v>0</v>
      </c>
      <c r="J54" s="830"/>
      <c r="K54" s="836"/>
    </row>
    <row r="55" spans="1:11" ht="11.25" customHeight="1">
      <c r="A55" s="832"/>
      <c r="B55" s="835"/>
      <c r="C55" s="835"/>
      <c r="D55" s="877"/>
      <c r="E55" s="840"/>
      <c r="F55" s="840"/>
      <c r="G55" s="828"/>
      <c r="H55" s="814" t="s">
        <v>310</v>
      </c>
      <c r="I55" s="818">
        <v>0</v>
      </c>
      <c r="J55" s="831"/>
      <c r="K55" s="837"/>
    </row>
    <row r="56" spans="1:11" s="824" customFormat="1" ht="15" customHeight="1">
      <c r="A56" s="884" t="s">
        <v>320</v>
      </c>
      <c r="B56" s="884"/>
      <c r="C56" s="884"/>
      <c r="D56" s="884"/>
      <c r="E56" s="820">
        <f>SUM(E12+E16+E20+E24+E28+E32+E36+E40+E44+E48+E52)</f>
        <v>1256780</v>
      </c>
      <c r="F56" s="820">
        <f>SUM(F12+F16+F20+F24+F28+F32+F36+F40+F44+F48+F52)</f>
        <v>499787</v>
      </c>
      <c r="G56" s="821">
        <f>SUM(G12:G51)</f>
        <v>308103</v>
      </c>
      <c r="H56" s="822"/>
      <c r="I56" s="823">
        <f>SUM(I12:I47)</f>
        <v>448890</v>
      </c>
      <c r="J56" s="821">
        <f>SUM(J12:J51)</f>
        <v>0</v>
      </c>
      <c r="K56" s="819" t="s">
        <v>321</v>
      </c>
    </row>
    <row r="57" spans="1:11" ht="10.5" customHeight="1">
      <c r="A57" s="832" t="s">
        <v>354</v>
      </c>
      <c r="B57" s="881">
        <v>750</v>
      </c>
      <c r="C57" s="881">
        <v>75020</v>
      </c>
      <c r="D57" s="882" t="s">
        <v>352</v>
      </c>
      <c r="E57" s="883">
        <f t="shared" si="2"/>
        <v>100000</v>
      </c>
      <c r="F57" s="883">
        <v>100000</v>
      </c>
      <c r="G57" s="883"/>
      <c r="H57" s="395" t="s">
        <v>306</v>
      </c>
      <c r="I57" s="387">
        <v>0</v>
      </c>
      <c r="J57" s="883">
        <v>0</v>
      </c>
      <c r="K57" s="878" t="s">
        <v>339</v>
      </c>
    </row>
    <row r="58" spans="1:11" ht="10.5" customHeight="1">
      <c r="A58" s="832"/>
      <c r="B58" s="881"/>
      <c r="C58" s="881"/>
      <c r="D58" s="882" t="s">
        <v>352</v>
      </c>
      <c r="E58" s="883">
        <f t="shared" si="2"/>
        <v>0</v>
      </c>
      <c r="F58" s="883"/>
      <c r="G58" s="883"/>
      <c r="H58" s="396" t="s">
        <v>308</v>
      </c>
      <c r="I58" s="389">
        <v>0</v>
      </c>
      <c r="J58" s="883"/>
      <c r="K58" s="878"/>
    </row>
    <row r="59" spans="1:11" ht="10.5" customHeight="1">
      <c r="A59" s="832"/>
      <c r="B59" s="881"/>
      <c r="C59" s="881"/>
      <c r="D59" s="882" t="s">
        <v>352</v>
      </c>
      <c r="E59" s="883">
        <f t="shared" si="2"/>
        <v>0</v>
      </c>
      <c r="F59" s="883"/>
      <c r="G59" s="883"/>
      <c r="H59" s="396" t="s">
        <v>309</v>
      </c>
      <c r="I59" s="389">
        <v>0</v>
      </c>
      <c r="J59" s="883"/>
      <c r="K59" s="878"/>
    </row>
    <row r="60" spans="1:11" ht="10.5" customHeight="1">
      <c r="A60" s="832"/>
      <c r="B60" s="881"/>
      <c r="C60" s="881"/>
      <c r="D60" s="882" t="s">
        <v>352</v>
      </c>
      <c r="E60" s="883">
        <f t="shared" si="2"/>
        <v>0</v>
      </c>
      <c r="F60" s="883"/>
      <c r="G60" s="883"/>
      <c r="H60" s="397" t="s">
        <v>310</v>
      </c>
      <c r="I60" s="391">
        <v>0</v>
      </c>
      <c r="J60" s="883"/>
      <c r="K60" s="878"/>
    </row>
    <row r="61" spans="1:11" s="39" customFormat="1" ht="15" customHeight="1">
      <c r="A61" s="880" t="s">
        <v>353</v>
      </c>
      <c r="B61" s="880"/>
      <c r="C61" s="880"/>
      <c r="D61" s="880"/>
      <c r="E61" s="394">
        <f t="shared" si="2"/>
        <v>100000</v>
      </c>
      <c r="F61" s="394">
        <f>SUM(F57:F57)</f>
        <v>100000</v>
      </c>
      <c r="G61" s="394">
        <f>SUM(G57:G57)</f>
        <v>0</v>
      </c>
      <c r="H61" s="398"/>
      <c r="I61" s="399">
        <f>SUM(I57:I57)</f>
        <v>0</v>
      </c>
      <c r="J61" s="394">
        <f>SUM(J57:J57)</f>
        <v>0</v>
      </c>
      <c r="K61" s="393" t="s">
        <v>321</v>
      </c>
    </row>
    <row r="62" spans="1:11" ht="10.5" customHeight="1">
      <c r="A62" s="832" t="s">
        <v>356</v>
      </c>
      <c r="B62" s="881">
        <v>754</v>
      </c>
      <c r="C62" s="881">
        <v>75405</v>
      </c>
      <c r="D62" s="882" t="s">
        <v>355</v>
      </c>
      <c r="E62" s="883">
        <f t="shared" si="2"/>
        <v>30000</v>
      </c>
      <c r="F62" s="883">
        <v>30000</v>
      </c>
      <c r="G62" s="883"/>
      <c r="H62" s="395" t="s">
        <v>306</v>
      </c>
      <c r="I62" s="387">
        <v>0</v>
      </c>
      <c r="J62" s="883">
        <v>0</v>
      </c>
      <c r="K62" s="878" t="s">
        <v>339</v>
      </c>
    </row>
    <row r="63" spans="1:11" ht="10.5" customHeight="1">
      <c r="A63" s="832"/>
      <c r="B63" s="881"/>
      <c r="C63" s="881"/>
      <c r="D63" s="882"/>
      <c r="E63" s="883">
        <f t="shared" si="2"/>
        <v>0</v>
      </c>
      <c r="F63" s="883"/>
      <c r="G63" s="883"/>
      <c r="H63" s="396" t="s">
        <v>308</v>
      </c>
      <c r="I63" s="389">
        <v>0</v>
      </c>
      <c r="J63" s="883"/>
      <c r="K63" s="878"/>
    </row>
    <row r="64" spans="1:11" ht="10.5" customHeight="1">
      <c r="A64" s="832"/>
      <c r="B64" s="881"/>
      <c r="C64" s="881"/>
      <c r="D64" s="882"/>
      <c r="E64" s="883">
        <f t="shared" si="2"/>
        <v>0</v>
      </c>
      <c r="F64" s="883"/>
      <c r="G64" s="883"/>
      <c r="H64" s="396" t="s">
        <v>309</v>
      </c>
      <c r="I64" s="389">
        <v>0</v>
      </c>
      <c r="J64" s="883"/>
      <c r="K64" s="878"/>
    </row>
    <row r="65" spans="1:11" ht="10.5" customHeight="1">
      <c r="A65" s="832"/>
      <c r="B65" s="881"/>
      <c r="C65" s="881"/>
      <c r="D65" s="882"/>
      <c r="E65" s="883">
        <f t="shared" si="2"/>
        <v>0</v>
      </c>
      <c r="F65" s="883"/>
      <c r="G65" s="883"/>
      <c r="H65" s="397" t="s">
        <v>310</v>
      </c>
      <c r="I65" s="391">
        <v>0</v>
      </c>
      <c r="J65" s="883"/>
      <c r="K65" s="878"/>
    </row>
    <row r="66" spans="1:11" ht="15" customHeight="1">
      <c r="A66" s="832" t="s">
        <v>358</v>
      </c>
      <c r="B66" s="881">
        <v>754</v>
      </c>
      <c r="C66" s="881">
        <v>75405</v>
      </c>
      <c r="D66" s="882" t="s">
        <v>357</v>
      </c>
      <c r="E66" s="883">
        <f t="shared" si="2"/>
        <v>50000</v>
      </c>
      <c r="F66" s="883">
        <v>50000</v>
      </c>
      <c r="G66" s="883"/>
      <c r="H66" s="395" t="s">
        <v>306</v>
      </c>
      <c r="I66" s="392">
        <v>0</v>
      </c>
      <c r="J66" s="883">
        <v>0</v>
      </c>
      <c r="K66" s="878" t="s">
        <v>339</v>
      </c>
    </row>
    <row r="67" spans="1:11" ht="15" customHeight="1">
      <c r="A67" s="832"/>
      <c r="B67" s="881"/>
      <c r="C67" s="881"/>
      <c r="D67" s="882"/>
      <c r="E67" s="883">
        <f t="shared" si="2"/>
        <v>0</v>
      </c>
      <c r="F67" s="883"/>
      <c r="G67" s="883"/>
      <c r="H67" s="396" t="s">
        <v>308</v>
      </c>
      <c r="I67" s="392">
        <v>0</v>
      </c>
      <c r="J67" s="883"/>
      <c r="K67" s="878"/>
    </row>
    <row r="68" spans="1:11" ht="15" customHeight="1">
      <c r="A68" s="832"/>
      <c r="B68" s="881"/>
      <c r="C68" s="881"/>
      <c r="D68" s="882"/>
      <c r="E68" s="883">
        <f t="shared" si="2"/>
        <v>0</v>
      </c>
      <c r="F68" s="883"/>
      <c r="G68" s="883"/>
      <c r="H68" s="396" t="s">
        <v>309</v>
      </c>
      <c r="I68" s="392">
        <v>0</v>
      </c>
      <c r="J68" s="883"/>
      <c r="K68" s="878"/>
    </row>
    <row r="69" spans="1:11" ht="15" customHeight="1">
      <c r="A69" s="832"/>
      <c r="B69" s="881"/>
      <c r="C69" s="881"/>
      <c r="D69" s="882"/>
      <c r="E69" s="883">
        <f t="shared" si="2"/>
        <v>0</v>
      </c>
      <c r="F69" s="883"/>
      <c r="G69" s="883"/>
      <c r="H69" s="397" t="s">
        <v>310</v>
      </c>
      <c r="I69" s="391">
        <v>0</v>
      </c>
      <c r="J69" s="883"/>
      <c r="K69" s="878"/>
    </row>
    <row r="70" spans="1:11" ht="10.5" customHeight="1">
      <c r="A70" s="832" t="s">
        <v>361</v>
      </c>
      <c r="B70" s="881">
        <v>754</v>
      </c>
      <c r="C70" s="881">
        <v>75411</v>
      </c>
      <c r="D70" s="882" t="s">
        <v>359</v>
      </c>
      <c r="E70" s="883">
        <f t="shared" si="2"/>
        <v>820000</v>
      </c>
      <c r="F70" s="883">
        <v>820000</v>
      </c>
      <c r="G70" s="883"/>
      <c r="H70" s="395" t="s">
        <v>306</v>
      </c>
      <c r="I70" s="392">
        <v>0</v>
      </c>
      <c r="J70" s="883">
        <v>0</v>
      </c>
      <c r="K70" s="878" t="s">
        <v>339</v>
      </c>
    </row>
    <row r="71" spans="1:11" ht="10.5" customHeight="1">
      <c r="A71" s="832"/>
      <c r="B71" s="881"/>
      <c r="C71" s="881"/>
      <c r="D71" s="882"/>
      <c r="E71" s="883">
        <f t="shared" si="2"/>
        <v>0</v>
      </c>
      <c r="F71" s="883"/>
      <c r="G71" s="883"/>
      <c r="H71" s="396" t="s">
        <v>308</v>
      </c>
      <c r="I71" s="392">
        <v>0</v>
      </c>
      <c r="J71" s="883"/>
      <c r="K71" s="878"/>
    </row>
    <row r="72" spans="1:11" ht="10.5" customHeight="1">
      <c r="A72" s="832"/>
      <c r="B72" s="881"/>
      <c r="C72" s="881"/>
      <c r="D72" s="882"/>
      <c r="E72" s="883">
        <f t="shared" si="2"/>
        <v>0</v>
      </c>
      <c r="F72" s="883"/>
      <c r="G72" s="883"/>
      <c r="H72" s="396" t="s">
        <v>309</v>
      </c>
      <c r="I72" s="392">
        <v>0</v>
      </c>
      <c r="J72" s="883"/>
      <c r="K72" s="878"/>
    </row>
    <row r="73" spans="1:11" ht="10.5" customHeight="1">
      <c r="A73" s="832"/>
      <c r="B73" s="881"/>
      <c r="C73" s="881"/>
      <c r="D73" s="882"/>
      <c r="E73" s="883">
        <f t="shared" si="2"/>
        <v>0</v>
      </c>
      <c r="F73" s="883"/>
      <c r="G73" s="883"/>
      <c r="H73" s="397" t="s">
        <v>310</v>
      </c>
      <c r="I73" s="391">
        <v>0</v>
      </c>
      <c r="J73" s="883"/>
      <c r="K73" s="878"/>
    </row>
    <row r="74" spans="1:11" s="39" customFormat="1" ht="15" customHeight="1">
      <c r="A74" s="880" t="s">
        <v>360</v>
      </c>
      <c r="B74" s="880"/>
      <c r="C74" s="880"/>
      <c r="D74" s="880"/>
      <c r="E74" s="394">
        <f>SUM(F74:J74)</f>
        <v>900000</v>
      </c>
      <c r="F74" s="394">
        <f>SUM(F62:F70)</f>
        <v>900000</v>
      </c>
      <c r="G74" s="394">
        <f>SUM(G62:G70)</f>
        <v>0</v>
      </c>
      <c r="H74" s="400"/>
      <c r="I74" s="400">
        <f>SUM(I62:I70)</f>
        <v>0</v>
      </c>
      <c r="J74" s="394">
        <f>SUM(J62:J70)</f>
        <v>0</v>
      </c>
      <c r="K74" s="393" t="s">
        <v>321</v>
      </c>
    </row>
    <row r="75" spans="1:11" s="401" customFormat="1" ht="15" customHeight="1">
      <c r="A75" s="832" t="s">
        <v>607</v>
      </c>
      <c r="B75" s="881">
        <v>801</v>
      </c>
      <c r="C75" s="881">
        <v>80120</v>
      </c>
      <c r="D75" s="882" t="s">
        <v>362</v>
      </c>
      <c r="E75" s="883">
        <f>SUM(F75+G75+I75+I76+I77+I78+J75)</f>
        <v>200000</v>
      </c>
      <c r="F75" s="883">
        <v>200000</v>
      </c>
      <c r="G75" s="883"/>
      <c r="H75" s="395" t="s">
        <v>306</v>
      </c>
      <c r="I75" s="387">
        <v>0</v>
      </c>
      <c r="J75" s="883">
        <v>0</v>
      </c>
      <c r="K75" s="878" t="s">
        <v>363</v>
      </c>
    </row>
    <row r="76" spans="1:11" s="401" customFormat="1" ht="15" customHeight="1">
      <c r="A76" s="832"/>
      <c r="B76" s="881"/>
      <c r="C76" s="881"/>
      <c r="D76" s="882"/>
      <c r="E76" s="883"/>
      <c r="F76" s="883"/>
      <c r="G76" s="883"/>
      <c r="H76" s="396" t="s">
        <v>308</v>
      </c>
      <c r="I76" s="389">
        <v>0</v>
      </c>
      <c r="J76" s="883"/>
      <c r="K76" s="878"/>
    </row>
    <row r="77" spans="1:11" s="401" customFormat="1" ht="15" customHeight="1">
      <c r="A77" s="832"/>
      <c r="B77" s="881"/>
      <c r="C77" s="881"/>
      <c r="D77" s="882"/>
      <c r="E77" s="883"/>
      <c r="F77" s="883"/>
      <c r="G77" s="883"/>
      <c r="H77" s="396" t="s">
        <v>309</v>
      </c>
      <c r="I77" s="389">
        <v>0</v>
      </c>
      <c r="J77" s="883"/>
      <c r="K77" s="878"/>
    </row>
    <row r="78" spans="1:11" s="401" customFormat="1" ht="15" customHeight="1">
      <c r="A78" s="832"/>
      <c r="B78" s="881"/>
      <c r="C78" s="881"/>
      <c r="D78" s="881"/>
      <c r="E78" s="883"/>
      <c r="F78" s="883"/>
      <c r="G78" s="883"/>
      <c r="H78" s="397" t="s">
        <v>310</v>
      </c>
      <c r="I78" s="391">
        <v>0</v>
      </c>
      <c r="J78" s="883"/>
      <c r="K78" s="878"/>
    </row>
    <row r="79" spans="1:11" s="401" customFormat="1" ht="7.5" customHeight="1">
      <c r="A79" s="383"/>
      <c r="B79" s="383"/>
      <c r="C79" s="383"/>
      <c r="D79" s="383"/>
      <c r="E79" s="385"/>
      <c r="F79" s="385"/>
      <c r="G79" s="385"/>
      <c r="H79" s="397"/>
      <c r="I79" s="402"/>
      <c r="J79" s="385"/>
      <c r="K79" s="384"/>
    </row>
    <row r="80" spans="1:11" ht="15">
      <c r="A80" s="879" t="s">
        <v>364</v>
      </c>
      <c r="B80" s="879"/>
      <c r="C80" s="879"/>
      <c r="D80" s="879"/>
      <c r="E80" s="403">
        <f>SUM(E56+E61+E74+E75)</f>
        <v>2456780</v>
      </c>
      <c r="F80" s="403">
        <f>SUM(F56+F61+F74+F75)</f>
        <v>1699787</v>
      </c>
      <c r="G80" s="403">
        <f>SUM(G56+G61+G74+G75)</f>
        <v>308103</v>
      </c>
      <c r="H80" s="404"/>
      <c r="I80" s="405">
        <f>SUM(I56+I61+I74+I75)</f>
        <v>448890</v>
      </c>
      <c r="J80" s="403">
        <f>SUM(J56+J61+J74+J75)</f>
        <v>0</v>
      </c>
      <c r="K80" s="406" t="s">
        <v>321</v>
      </c>
    </row>
    <row r="81" ht="9" customHeight="1">
      <c r="A81" s="380" t="s">
        <v>326</v>
      </c>
    </row>
    <row r="82" ht="9" customHeight="1">
      <c r="A82" s="380" t="s">
        <v>327</v>
      </c>
    </row>
    <row r="83" ht="9" customHeight="1">
      <c r="A83" s="380" t="s">
        <v>328</v>
      </c>
    </row>
    <row r="84" ht="9" customHeight="1">
      <c r="A84" s="380" t="s">
        <v>329</v>
      </c>
    </row>
    <row r="85" ht="9" customHeight="1">
      <c r="A85" s="380" t="s">
        <v>330</v>
      </c>
    </row>
  </sheetData>
  <mergeCells count="163">
    <mergeCell ref="J1:K1"/>
    <mergeCell ref="A5:K5"/>
    <mergeCell ref="A6:A10"/>
    <mergeCell ref="B6:B10"/>
    <mergeCell ref="C6:C10"/>
    <mergeCell ref="D6:D10"/>
    <mergeCell ref="E6:J6"/>
    <mergeCell ref="K6:K10"/>
    <mergeCell ref="E7:E10"/>
    <mergeCell ref="F7:J7"/>
    <mergeCell ref="F8:F10"/>
    <mergeCell ref="G8:G10"/>
    <mergeCell ref="H8:I10"/>
    <mergeCell ref="J8:J10"/>
    <mergeCell ref="H11:I11"/>
    <mergeCell ref="A12:A15"/>
    <mergeCell ref="B12:B15"/>
    <mergeCell ref="C12:C15"/>
    <mergeCell ref="D12:D15"/>
    <mergeCell ref="E12:E15"/>
    <mergeCell ref="F12:F15"/>
    <mergeCell ref="G12:G15"/>
    <mergeCell ref="J12:J15"/>
    <mergeCell ref="K12:K15"/>
    <mergeCell ref="A16:A19"/>
    <mergeCell ref="B16:B19"/>
    <mergeCell ref="C16:C19"/>
    <mergeCell ref="D16:D19"/>
    <mergeCell ref="E16:E19"/>
    <mergeCell ref="F16:F19"/>
    <mergeCell ref="G16:G19"/>
    <mergeCell ref="J16:J19"/>
    <mergeCell ref="K16:K19"/>
    <mergeCell ref="A20:A23"/>
    <mergeCell ref="B20:B23"/>
    <mergeCell ref="C20:C23"/>
    <mergeCell ref="D20:D23"/>
    <mergeCell ref="E20:E23"/>
    <mergeCell ref="F20:F23"/>
    <mergeCell ref="G20:G23"/>
    <mergeCell ref="J20:J23"/>
    <mergeCell ref="K20:K23"/>
    <mergeCell ref="A24:A27"/>
    <mergeCell ref="B24:B27"/>
    <mergeCell ref="C24:C27"/>
    <mergeCell ref="D24:D27"/>
    <mergeCell ref="E24:E27"/>
    <mergeCell ref="F24:F27"/>
    <mergeCell ref="G24:G27"/>
    <mergeCell ref="J24:J27"/>
    <mergeCell ref="K24:K27"/>
    <mergeCell ref="A28:A31"/>
    <mergeCell ref="B28:B31"/>
    <mergeCell ref="C28:C31"/>
    <mergeCell ref="D28:D31"/>
    <mergeCell ref="E28:E31"/>
    <mergeCell ref="F28:F31"/>
    <mergeCell ref="G28:G31"/>
    <mergeCell ref="J28:J31"/>
    <mergeCell ref="K28:K31"/>
    <mergeCell ref="A32:A35"/>
    <mergeCell ref="B32:B35"/>
    <mergeCell ref="C32:C35"/>
    <mergeCell ref="D32:D35"/>
    <mergeCell ref="E32:E35"/>
    <mergeCell ref="F32:F35"/>
    <mergeCell ref="G32:G35"/>
    <mergeCell ref="J32:J35"/>
    <mergeCell ref="K32:K35"/>
    <mergeCell ref="A36:A39"/>
    <mergeCell ref="B36:B39"/>
    <mergeCell ref="C36:C39"/>
    <mergeCell ref="D36:D39"/>
    <mergeCell ref="E36:E39"/>
    <mergeCell ref="F36:F39"/>
    <mergeCell ref="G36:G39"/>
    <mergeCell ref="J36:J39"/>
    <mergeCell ref="K36:K39"/>
    <mergeCell ref="A40:A43"/>
    <mergeCell ref="B40:B43"/>
    <mergeCell ref="C40:C43"/>
    <mergeCell ref="D40:D43"/>
    <mergeCell ref="E40:E43"/>
    <mergeCell ref="F40:F43"/>
    <mergeCell ref="G40:G43"/>
    <mergeCell ref="J40:J43"/>
    <mergeCell ref="K40:K43"/>
    <mergeCell ref="A44:A47"/>
    <mergeCell ref="B44:B47"/>
    <mergeCell ref="C44:C47"/>
    <mergeCell ref="D44:D47"/>
    <mergeCell ref="E44:E47"/>
    <mergeCell ref="F44:F47"/>
    <mergeCell ref="G44:G47"/>
    <mergeCell ref="J44:J47"/>
    <mergeCell ref="K44:K47"/>
    <mergeCell ref="A48:A51"/>
    <mergeCell ref="B48:B51"/>
    <mergeCell ref="C48:C51"/>
    <mergeCell ref="D48:D51"/>
    <mergeCell ref="E48:E51"/>
    <mergeCell ref="F48:F51"/>
    <mergeCell ref="G48:G51"/>
    <mergeCell ref="J48:J51"/>
    <mergeCell ref="K48:K51"/>
    <mergeCell ref="A56:D56"/>
    <mergeCell ref="A57:A60"/>
    <mergeCell ref="B57:B60"/>
    <mergeCell ref="C57:C60"/>
    <mergeCell ref="D57:D60"/>
    <mergeCell ref="E57:E60"/>
    <mergeCell ref="F57:F60"/>
    <mergeCell ref="G57:G60"/>
    <mergeCell ref="J57:J60"/>
    <mergeCell ref="K57:K60"/>
    <mergeCell ref="A61:D61"/>
    <mergeCell ref="A62:A65"/>
    <mergeCell ref="B62:B65"/>
    <mergeCell ref="C62:C65"/>
    <mergeCell ref="D62:D65"/>
    <mergeCell ref="E62:E65"/>
    <mergeCell ref="F62:F65"/>
    <mergeCell ref="G62:G65"/>
    <mergeCell ref="J62:J65"/>
    <mergeCell ref="K62:K65"/>
    <mergeCell ref="A66:A69"/>
    <mergeCell ref="B66:B69"/>
    <mergeCell ref="C66:C69"/>
    <mergeCell ref="D66:D69"/>
    <mergeCell ref="E66:E69"/>
    <mergeCell ref="F66:F69"/>
    <mergeCell ref="G66:G69"/>
    <mergeCell ref="J66:J69"/>
    <mergeCell ref="K66:K69"/>
    <mergeCell ref="A70:A73"/>
    <mergeCell ref="B70:B73"/>
    <mergeCell ref="C70:C73"/>
    <mergeCell ref="D70:D73"/>
    <mergeCell ref="G75:G78"/>
    <mergeCell ref="J75:J78"/>
    <mergeCell ref="E70:E73"/>
    <mergeCell ref="F70:F73"/>
    <mergeCell ref="G70:G73"/>
    <mergeCell ref="J70:J73"/>
    <mergeCell ref="K75:K78"/>
    <mergeCell ref="A80:D80"/>
    <mergeCell ref="K70:K73"/>
    <mergeCell ref="A74:D74"/>
    <mergeCell ref="A75:A78"/>
    <mergeCell ref="B75:B78"/>
    <mergeCell ref="C75:C78"/>
    <mergeCell ref="D75:D78"/>
    <mergeCell ref="E75:E78"/>
    <mergeCell ref="F75:F78"/>
    <mergeCell ref="A52:A55"/>
    <mergeCell ref="B52:B55"/>
    <mergeCell ref="C52:C55"/>
    <mergeCell ref="D52:D55"/>
    <mergeCell ref="K52:K55"/>
    <mergeCell ref="E52:E55"/>
    <mergeCell ref="F52:F55"/>
    <mergeCell ref="G52:G55"/>
    <mergeCell ref="J52:J55"/>
  </mergeCells>
  <printOptions horizontalCentered="1"/>
  <pageMargins left="0.5511811023622047" right="0.35433070866141736" top="0.7874015748031497" bottom="0.3937007874015748" header="0.5118110236220472" footer="0.5118110236220472"/>
  <pageSetup horizontalDpi="300" verticalDpi="3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A1" sqref="A1:IV1"/>
    </sheetView>
  </sheetViews>
  <sheetFormatPr defaultColWidth="9.00390625" defaultRowHeight="12.75"/>
  <cols>
    <col min="1" max="1" width="4.625" style="407" customWidth="1"/>
    <col min="2" max="2" width="44.375" style="407" customWidth="1"/>
    <col min="3" max="3" width="12.625" style="407" customWidth="1"/>
    <col min="4" max="4" width="10.875" style="407" customWidth="1"/>
    <col min="5" max="5" width="10.125" style="407" customWidth="1"/>
    <col min="6" max="6" width="12.375" style="407" customWidth="1"/>
    <col min="7" max="16384" width="9.125" style="407" customWidth="1"/>
  </cols>
  <sheetData>
    <row r="1" s="5" customFormat="1" ht="12" customHeight="1">
      <c r="E1" s="135" t="s">
        <v>365</v>
      </c>
    </row>
    <row r="2" s="5" customFormat="1" ht="12" customHeight="1">
      <c r="E2" s="4" t="s">
        <v>90</v>
      </c>
    </row>
    <row r="3" s="5" customFormat="1" ht="12" customHeight="1">
      <c r="E3" s="4" t="s">
        <v>609</v>
      </c>
    </row>
    <row r="4" spans="3:5" ht="14.25" customHeight="1">
      <c r="C4" s="134"/>
      <c r="E4" s="9" t="s">
        <v>623</v>
      </c>
    </row>
    <row r="5" spans="1:6" ht="75" customHeight="1">
      <c r="A5" s="891" t="s">
        <v>366</v>
      </c>
      <c r="B5" s="891"/>
      <c r="C5" s="891"/>
      <c r="D5" s="891"/>
      <c r="E5" s="891"/>
      <c r="F5" s="891"/>
    </row>
    <row r="6" spans="1:6" ht="25.5" customHeight="1">
      <c r="A6" s="408"/>
      <c r="B6" s="408"/>
      <c r="C6" s="408"/>
      <c r="D6" s="408"/>
      <c r="E6" s="408"/>
      <c r="F6" s="408"/>
    </row>
    <row r="7" ht="12.75">
      <c r="F7" s="409" t="s">
        <v>611</v>
      </c>
    </row>
    <row r="8" spans="1:6" ht="42.75" customHeight="1">
      <c r="A8" s="892" t="s">
        <v>159</v>
      </c>
      <c r="B8" s="892" t="s">
        <v>367</v>
      </c>
      <c r="C8" s="892" t="s">
        <v>368</v>
      </c>
      <c r="D8" s="892" t="s">
        <v>369</v>
      </c>
      <c r="E8" s="892"/>
      <c r="F8" s="892"/>
    </row>
    <row r="9" spans="1:6" ht="36" customHeight="1">
      <c r="A9" s="892"/>
      <c r="B9" s="892"/>
      <c r="C9" s="892"/>
      <c r="D9" s="410" t="s">
        <v>370</v>
      </c>
      <c r="E9" s="410" t="s">
        <v>371</v>
      </c>
      <c r="F9" s="410" t="s">
        <v>372</v>
      </c>
    </row>
    <row r="10" spans="1:6" ht="24.75" customHeight="1">
      <c r="A10" s="411" t="s">
        <v>162</v>
      </c>
      <c r="B10" s="412" t="s">
        <v>373</v>
      </c>
      <c r="C10" s="413">
        <f>SUM(C11:C13)</f>
        <v>345000</v>
      </c>
      <c r="D10" s="413">
        <f>SUM(D11:D13)</f>
        <v>0</v>
      </c>
      <c r="E10" s="413">
        <f>SUM(E11:E13)</f>
        <v>0</v>
      </c>
      <c r="F10" s="413">
        <f>SUM(F11:F13)</f>
        <v>0</v>
      </c>
    </row>
    <row r="11" spans="1:6" ht="24.75" customHeight="1">
      <c r="A11" s="414"/>
      <c r="B11" s="414" t="s">
        <v>374</v>
      </c>
      <c r="C11" s="415">
        <v>71250</v>
      </c>
      <c r="D11" s="416">
        <v>0</v>
      </c>
      <c r="E11" s="416">
        <v>0</v>
      </c>
      <c r="F11" s="416">
        <v>0</v>
      </c>
    </row>
    <row r="12" spans="1:6" ht="24.75" customHeight="1">
      <c r="A12" s="414"/>
      <c r="B12" s="414" t="s">
        <v>375</v>
      </c>
      <c r="C12" s="415">
        <v>0</v>
      </c>
      <c r="D12" s="416">
        <v>0</v>
      </c>
      <c r="E12" s="416">
        <v>0</v>
      </c>
      <c r="F12" s="416">
        <v>0</v>
      </c>
    </row>
    <row r="13" spans="1:6" ht="24.75" customHeight="1">
      <c r="A13" s="417"/>
      <c r="B13" s="417" t="s">
        <v>376</v>
      </c>
      <c r="C13" s="418">
        <v>273750</v>
      </c>
      <c r="D13" s="419">
        <v>0</v>
      </c>
      <c r="E13" s="419">
        <v>0</v>
      </c>
      <c r="F13" s="419">
        <v>0</v>
      </c>
    </row>
    <row r="14" spans="1:6" ht="24.75" customHeight="1">
      <c r="A14" s="411" t="s">
        <v>169</v>
      </c>
      <c r="B14" s="412" t="s">
        <v>377</v>
      </c>
      <c r="C14" s="413">
        <f>SUM(C15:C17)</f>
        <v>0</v>
      </c>
      <c r="D14" s="413">
        <f>SUM(D15:D17)</f>
        <v>0</v>
      </c>
      <c r="E14" s="413">
        <f>SUM(E15:E17)</f>
        <v>0</v>
      </c>
      <c r="F14" s="413">
        <f>SUM(F15:F17)</f>
        <v>0</v>
      </c>
    </row>
    <row r="15" spans="1:6" ht="24.75" customHeight="1">
      <c r="A15" s="414"/>
      <c r="B15" s="414" t="s">
        <v>374</v>
      </c>
      <c r="C15" s="415">
        <v>0</v>
      </c>
      <c r="D15" s="416">
        <v>0</v>
      </c>
      <c r="E15" s="416">
        <v>0</v>
      </c>
      <c r="F15" s="416">
        <v>0</v>
      </c>
    </row>
    <row r="16" spans="1:6" ht="24.75" customHeight="1">
      <c r="A16" s="414"/>
      <c r="B16" s="414" t="s">
        <v>375</v>
      </c>
      <c r="C16" s="415">
        <v>0</v>
      </c>
      <c r="D16" s="416">
        <v>0</v>
      </c>
      <c r="E16" s="416">
        <v>0</v>
      </c>
      <c r="F16" s="416">
        <v>0</v>
      </c>
    </row>
    <row r="17" spans="1:6" ht="24.75" customHeight="1">
      <c r="A17" s="417"/>
      <c r="B17" s="417" t="s">
        <v>376</v>
      </c>
      <c r="C17" s="418">
        <v>0</v>
      </c>
      <c r="D17" s="419">
        <v>0</v>
      </c>
      <c r="E17" s="419">
        <v>0</v>
      </c>
      <c r="F17" s="419">
        <v>0</v>
      </c>
    </row>
    <row r="18" spans="1:6" ht="24.75" customHeight="1">
      <c r="A18" s="420"/>
      <c r="B18" s="412" t="s">
        <v>378</v>
      </c>
      <c r="C18" s="413">
        <f>SUM(C19:C21)</f>
        <v>345000</v>
      </c>
      <c r="D18" s="413">
        <f>SUM(D19:D21)</f>
        <v>0</v>
      </c>
      <c r="E18" s="413">
        <f>SUM(E19:E21)</f>
        <v>0</v>
      </c>
      <c r="F18" s="413">
        <f>SUM(F19:F21)</f>
        <v>0</v>
      </c>
    </row>
    <row r="19" spans="1:6" ht="24.75" customHeight="1">
      <c r="A19" s="414"/>
      <c r="B19" s="414" t="s">
        <v>374</v>
      </c>
      <c r="C19" s="415">
        <v>71250</v>
      </c>
      <c r="D19" s="416">
        <v>0</v>
      </c>
      <c r="E19" s="416">
        <v>0</v>
      </c>
      <c r="F19" s="416">
        <v>0</v>
      </c>
    </row>
    <row r="20" spans="1:6" ht="24.75" customHeight="1">
      <c r="A20" s="414"/>
      <c r="B20" s="414" t="s">
        <v>375</v>
      </c>
      <c r="C20" s="415">
        <v>0</v>
      </c>
      <c r="D20" s="416">
        <v>0</v>
      </c>
      <c r="E20" s="416">
        <v>0</v>
      </c>
      <c r="F20" s="416">
        <v>0</v>
      </c>
    </row>
    <row r="21" spans="1:6" ht="24.75" customHeight="1">
      <c r="A21" s="417"/>
      <c r="B21" s="417" t="s">
        <v>376</v>
      </c>
      <c r="C21" s="418">
        <v>273750</v>
      </c>
      <c r="D21" s="419">
        <v>0</v>
      </c>
      <c r="E21" s="419">
        <v>0</v>
      </c>
      <c r="F21" s="419">
        <v>0</v>
      </c>
    </row>
  </sheetData>
  <mergeCells count="5">
    <mergeCell ref="A5:F5"/>
    <mergeCell ref="A8:A9"/>
    <mergeCell ref="B8:B9"/>
    <mergeCell ref="C8:C9"/>
    <mergeCell ref="D8:F8"/>
  </mergeCells>
  <printOptions horizontalCentered="1"/>
  <pageMargins left="0.7875" right="0.3541666666666667" top="0.23611111111111113" bottom="0.5902777777777778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</dc:creator>
  <cp:keywords/>
  <dc:description/>
  <cp:lastModifiedBy>lukkraw</cp:lastModifiedBy>
  <cp:lastPrinted>2008-03-19T11:53:44Z</cp:lastPrinted>
  <dcterms:created xsi:type="dcterms:W3CDTF">2008-03-25T07:52:26Z</dcterms:created>
  <dcterms:modified xsi:type="dcterms:W3CDTF">2008-03-25T07:52:26Z</dcterms:modified>
  <cp:category/>
  <cp:version/>
  <cp:contentType/>
  <cp:contentStatus/>
</cp:coreProperties>
</file>