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<sst xmlns="http://schemas.openxmlformats.org/spreadsheetml/2006/main" count="253" uniqueCount="108">
  <si>
    <t>Dział</t>
  </si>
  <si>
    <t>Rozdział</t>
  </si>
  <si>
    <t>17.</t>
  </si>
  <si>
    <t>Przebudowa mostu przez rzekę Kamienna w ciągu ul. 11-go Listopada w Skarżysku-Kamiennej wraz z przebudową ul. 11-go Listopada</t>
  </si>
  <si>
    <t>Lp.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</si>
  <si>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</si>
  <si>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</si>
  <si>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</si>
  <si>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</si>
  <si>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</si>
  <si>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dotacje i środki pochodzące z innych  źródeł*</t>
  </si>
  <si>
    <t>1.</t>
  </si>
  <si>
    <t>A.</t>
  </si>
  <si>
    <t>Zarząd Dróg Powiatowych</t>
  </si>
  <si>
    <t>B.</t>
  </si>
  <si>
    <t>C.</t>
  </si>
  <si>
    <t>D.</t>
  </si>
  <si>
    <t>2.</t>
  </si>
  <si>
    <t>3.</t>
  </si>
  <si>
    <t>4.</t>
  </si>
  <si>
    <t>5.</t>
  </si>
  <si>
    <t>Ogółem 600</t>
  </si>
  <si>
    <t>xx</t>
  </si>
  <si>
    <t>6.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</si>
  <si>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</si>
  <si>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</si>
  <si>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</si>
  <si>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</si>
  <si>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</si>
  <si>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2008 r.</t>
  </si>
  <si>
    <t>Nazwa zadania inwestycyjnego</t>
  </si>
  <si>
    <t>rok budżetowy 2008       (7+8+9+10)</t>
  </si>
  <si>
    <t>środki wymienione w art. 5 ust 1 pkt 2 i 3 u.f.p.</t>
  </si>
  <si>
    <t>Przebudowa ul. Konarskiego w Skarżysku – Kamiennej</t>
  </si>
  <si>
    <t>Przebudowa drogi nr 0448T w m. Nowki</t>
  </si>
  <si>
    <t xml:space="preserve">Przebudowa ul. Plac Floriański w Skarżysku – Kamiennej </t>
  </si>
  <si>
    <t>Starostwo Powiatowe w Skarżysku-Kam.</t>
  </si>
  <si>
    <t>Zakup pługu do piaskarki</t>
  </si>
  <si>
    <t xml:space="preserve">Projekt budowy kanalizacji deszczowej ul. Pięknej w Skarżysku – Kamiennej </t>
  </si>
  <si>
    <t xml:space="preserve">Projekt przebudowy drogi 0576T Skarżysko – Majków – Parszów </t>
  </si>
  <si>
    <t>7.</t>
  </si>
  <si>
    <t>8.</t>
  </si>
  <si>
    <t>9.</t>
  </si>
  <si>
    <t>10.</t>
  </si>
  <si>
    <t xml:space="preserve">Projekt przebudowy kabla TKD i linii elektrycznej nawierzchniowej wciągu drogi nr 0591T w m. Czerwona Góra </t>
  </si>
  <si>
    <t>11.</t>
  </si>
  <si>
    <t>Komputeryzacja budynku Starostwa II etap</t>
  </si>
  <si>
    <t>Ogółem 750</t>
  </si>
  <si>
    <t>12.</t>
  </si>
  <si>
    <t xml:space="preserve">Zakup „wideorejestratora” dla Komendy Powiatowej Policji w Skarżysku – Kamiennej </t>
  </si>
  <si>
    <t>13.</t>
  </si>
  <si>
    <t>14.</t>
  </si>
  <si>
    <t xml:space="preserve">Przebudowa budynku Komendy Powiatowej Państwowej Straży Pożarnej  </t>
  </si>
  <si>
    <t>Ogółem 754</t>
  </si>
  <si>
    <t>15.</t>
  </si>
  <si>
    <t>Koszty dokumentacji projektowej na budowę sali sportowej przy I Liceum Ogólnokształcącym w Skarżysku – Kam.</t>
  </si>
  <si>
    <t xml:space="preserve">Ogółem </t>
  </si>
  <si>
    <t>16.</t>
  </si>
  <si>
    <t>18.</t>
  </si>
  <si>
    <t>Razem</t>
  </si>
  <si>
    <t>Współudział w kosztach opracowania dokumentacji technicznej i instalacji użytkowych przy rozbudowie i modernizacji budynku Komendy Powiatowej Państwowej Straży Pożarnej</t>
  </si>
  <si>
    <t>19.</t>
  </si>
  <si>
    <t>Ogółem 801</t>
  </si>
  <si>
    <t>20.</t>
  </si>
  <si>
    <t>Zespół Placówek Specjalnych dla Niepełnosprawnych Ruchowo w Skarżysku-Kam.</t>
  </si>
  <si>
    <t>Ogółem 854</t>
  </si>
  <si>
    <t>Zespół Placówek Specjalnych w Skarżysku-Kam.</t>
  </si>
  <si>
    <t>Komenda Powiatowa Policji w Skarżysku-Kam.</t>
  </si>
  <si>
    <t>Komenda Powiatowa Państwowej Straży Pożarnej w Skarżysku-Kam.</t>
  </si>
  <si>
    <t>Zakup samochodu operacyjnego z drabiną            D10-W</t>
  </si>
  <si>
    <t>Zakup zestawów komputerowych i programu "Promień"</t>
  </si>
  <si>
    <t>22.</t>
  </si>
  <si>
    <t>21.</t>
  </si>
  <si>
    <t>Szpital Powiatowy w Skarżysku-Kam.</t>
  </si>
  <si>
    <t>Koszty zakupu projektora multimedialnego z ekranem</t>
  </si>
  <si>
    <t>Poradnia Psychologiczno-Pedagogiczna w Skarżysku-Kam.</t>
  </si>
  <si>
    <t>Ogółem 851</t>
  </si>
  <si>
    <t>24.</t>
  </si>
  <si>
    <t>23.</t>
  </si>
  <si>
    <t>Koszty zakupu zmywarki z funkcją wyparzania</t>
  </si>
  <si>
    <t>Powiatowy Środowiskowy Dom Samopomocy</t>
  </si>
  <si>
    <t>Specjalny Ośrodek Szkolno-Wychowawczy Nr 2</t>
  </si>
  <si>
    <t>Koszty zakupu zmywarki z wyparzaniem</t>
  </si>
  <si>
    <t>Koszty zakupu szafy gastronomicznej</t>
  </si>
  <si>
    <t>27.</t>
  </si>
  <si>
    <t>28.</t>
  </si>
  <si>
    <t>Ogółem 852</t>
  </si>
  <si>
    <t>Koszty zakupu taberetu gazowego (czteropalnikowego)</t>
  </si>
  <si>
    <t>Zakup autobusu do przewozu uczniów niepełnosprawnych 17-to osobowy</t>
  </si>
  <si>
    <t>29.</t>
  </si>
  <si>
    <t>Współudział w kosztach zakupu samochodu nieoznakowanego Fiat Bravo</t>
  </si>
  <si>
    <t>754</t>
  </si>
  <si>
    <t>75405</t>
  </si>
  <si>
    <t>Zakup dźwigu towarowego wraz z montażem</t>
  </si>
  <si>
    <t>Zakup wentylatora oddymiającego</t>
  </si>
  <si>
    <t>Studium wykonalności przebudowy ul.Krasińskiego- ul.Armii Krajowej wraz z budową małego ronda</t>
  </si>
  <si>
    <t>Studium wykonalności przebudowy mostu przez rzekę Kamienna w ciągu drogi Nr 0446T w m. Bliżyn</t>
  </si>
  <si>
    <t>Budowa chodnika przy Al.Niepodleglości w Skarżysku-Kam.</t>
  </si>
  <si>
    <t>Zarządu Powiatu Skarżyskiego</t>
  </si>
  <si>
    <t>Zakup i wymiana sprzętu oraz systemów teleinformatycznych</t>
  </si>
  <si>
    <t>w złotych</t>
  </si>
  <si>
    <t>Rozbudowa Szpitala Powiatowego im. Marii Curie-Skłodowskiej w Skarżysku-Kam. - budowa bloku operacyjnego</t>
  </si>
  <si>
    <t>I Liceum Ogólnokształcące  im. Juliusza Słowackiego w Skarżysku – Kamiennej</t>
  </si>
  <si>
    <t>Załącznik Nr 1</t>
  </si>
  <si>
    <t>z dnia 10 grudnia 2008r.</t>
  </si>
  <si>
    <t>25.</t>
  </si>
  <si>
    <t>26.</t>
  </si>
  <si>
    <t>do Uchwały Nr 60/110/2008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</si>
</sst>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_ ;\-#,##0\ "/>
    <numFmt numFmtId="166" formatCode="#,##0.00_ ;\-#,##0.00\ "/>
    <numFmt numFmtId="167" formatCode="#,##0\ _z_ł;[Red]#,##0\ _z_ł"/>
    <numFmt numFmtId="168" formatCode="#,##0;[Red]\-#,##0"/>
    <numFmt numFmtId="169" formatCode="#,##0;\-#,##0"/>
    <numFmt numFmtId="170" formatCode="#,##0.000"/>
    <numFmt numFmtId="171" formatCode="#,##0.0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9" fillId="2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3" fontId="29" fillId="20" borderId="10" xfId="0" applyNumberFormat="1" applyFont="1" applyFill="1" applyBorder="1" applyAlignment="1">
      <alignment horizontal="right" vertical="center"/>
    </xf>
    <xf numFmtId="3" fontId="23" fillId="0" borderId="14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left" vertical="center" wrapText="1"/>
    </xf>
    <xf numFmtId="3" fontId="23" fillId="0" borderId="17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left" vertical="center" wrapText="1"/>
    </xf>
    <xf numFmtId="3" fontId="23" fillId="0" borderId="19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horizontal="left" vertical="center" wrapText="1"/>
    </xf>
    <xf numFmtId="3" fontId="23" fillId="0" borderId="21" xfId="0" applyNumberFormat="1" applyFont="1" applyBorder="1" applyAlignment="1">
      <alignment horizontal="right" vertical="center"/>
    </xf>
    <xf numFmtId="3" fontId="23" fillId="0" borderId="22" xfId="0" applyNumberFormat="1" applyFont="1" applyBorder="1" applyAlignment="1">
      <alignment horizontal="right" vertical="center"/>
    </xf>
    <xf numFmtId="3" fontId="23" fillId="0" borderId="23" xfId="0" applyNumberFormat="1" applyFont="1" applyBorder="1" applyAlignment="1">
      <alignment horizontal="right" vertical="center"/>
    </xf>
    <xf numFmtId="3" fontId="23" fillId="0" borderId="24" xfId="0" applyNumberFormat="1" applyFont="1" applyBorder="1" applyAlignment="1">
      <alignment horizontal="right" vertical="center"/>
    </xf>
    <xf numFmtId="3" fontId="29" fillId="0" borderId="25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left" vertical="center"/>
    </xf>
    <xf numFmtId="3" fontId="23" fillId="0" borderId="16" xfId="0" applyNumberFormat="1" applyFont="1" applyBorder="1" applyAlignment="1">
      <alignment horizontal="left" vertical="center"/>
    </xf>
    <xf numFmtId="3" fontId="23" fillId="0" borderId="18" xfId="0" applyNumberFormat="1" applyFont="1" applyBorder="1" applyAlignment="1">
      <alignment horizontal="left" vertical="center"/>
    </xf>
    <xf numFmtId="3" fontId="29" fillId="0" borderId="10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3" fillId="0" borderId="26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horizontal="left" vertical="center"/>
    </xf>
    <xf numFmtId="3" fontId="23" fillId="0" borderId="27" xfId="0" applyNumberFormat="1" applyFont="1" applyBorder="1" applyAlignment="1">
      <alignment horizontal="left" vertical="center"/>
    </xf>
    <xf numFmtId="3" fontId="23" fillId="0" borderId="28" xfId="0" applyNumberFormat="1" applyFont="1" applyBorder="1" applyAlignment="1">
      <alignment horizontal="left" vertical="center"/>
    </xf>
    <xf numFmtId="3" fontId="23" fillId="0" borderId="29" xfId="0" applyNumberFormat="1" applyFont="1" applyBorder="1" applyAlignment="1">
      <alignment horizontal="left" vertical="center"/>
    </xf>
    <xf numFmtId="3" fontId="23" fillId="0" borderId="30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3" fontId="29" fillId="0" borderId="31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3" fontId="29" fillId="0" borderId="32" xfId="0" applyNumberFormat="1" applyFont="1" applyBorder="1" applyAlignment="1">
      <alignment horizontal="right" vertical="center"/>
    </xf>
    <xf numFmtId="3" fontId="29" fillId="0" borderId="27" xfId="0" applyNumberFormat="1" applyFont="1" applyBorder="1" applyAlignment="1">
      <alignment horizontal="right" vertical="center"/>
    </xf>
    <xf numFmtId="3" fontId="29" fillId="0" borderId="33" xfId="0" applyNumberFormat="1" applyFont="1" applyBorder="1" applyAlignment="1">
      <alignment horizontal="right" vertical="center"/>
    </xf>
    <xf numFmtId="3" fontId="23" fillId="0" borderId="24" xfId="0" applyNumberFormat="1" applyFont="1" applyBorder="1" applyAlignment="1">
      <alignment horizontal="right" vertical="center"/>
    </xf>
    <xf numFmtId="3" fontId="23" fillId="0" borderId="22" xfId="0" applyNumberFormat="1" applyFont="1" applyBorder="1" applyAlignment="1">
      <alignment horizontal="right" vertical="center"/>
    </xf>
    <xf numFmtId="3" fontId="23" fillId="0" borderId="23" xfId="0" applyNumberFormat="1" applyFont="1" applyBorder="1" applyAlignment="1">
      <alignment horizontal="right" vertical="center"/>
    </xf>
    <xf numFmtId="3" fontId="29" fillId="0" borderId="32" xfId="0" applyNumberFormat="1" applyFont="1" applyBorder="1" applyAlignment="1">
      <alignment horizontal="right" vertical="center"/>
    </xf>
    <xf numFmtId="3" fontId="23" fillId="0" borderId="31" xfId="0" applyNumberFormat="1" applyFont="1" applyBorder="1" applyAlignment="1">
      <alignment horizontal="left" vertical="center"/>
    </xf>
    <xf numFmtId="3" fontId="24" fillId="0" borderId="34" xfId="0" applyNumberFormat="1" applyFont="1" applyBorder="1" applyAlignment="1">
      <alignment horizontal="right" vertical="center"/>
    </xf>
    <xf numFmtId="3" fontId="29" fillId="0" borderId="33" xfId="0" applyNumberFormat="1" applyFont="1" applyBorder="1" applyAlignment="1">
      <alignment horizontal="right" vertical="center"/>
    </xf>
    <xf numFmtId="3" fontId="23" fillId="0" borderId="34" xfId="0" applyNumberFormat="1" applyFont="1" applyBorder="1" applyAlignment="1">
      <alignment horizontal="right" vertical="center"/>
    </xf>
    <xf numFmtId="3" fontId="29" fillId="0" borderId="31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3" fontId="21" fillId="0" borderId="34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21" fillId="0" borderId="2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8" fillId="0" borderId="11" xfId="0" applyNumberFormat="1" applyFont="1" applyBorder="1" applyAlignment="1">
      <alignment horizontal="right" vertical="center"/>
    </xf>
    <xf numFmtId="3" fontId="28" fillId="0" borderId="35" xfId="0" applyNumberFormat="1" applyFont="1" applyBorder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3" fontId="28" fillId="0" borderId="25" xfId="0" applyNumberFormat="1" applyFont="1" applyBorder="1" applyAlignment="1">
      <alignment horizontal="right" vertical="center"/>
    </xf>
    <xf numFmtId="3" fontId="28" fillId="0" borderId="37" xfId="0" applyNumberFormat="1" applyFont="1" applyBorder="1" applyAlignment="1">
      <alignment horizontal="right" vertical="center"/>
    </xf>
    <xf numFmtId="3" fontId="28" fillId="0" borderId="38" xfId="0" applyNumberFormat="1" applyFont="1" applyBorder="1" applyAlignment="1">
      <alignment horizontal="right" vertical="center"/>
    </xf>
    <xf numFmtId="3" fontId="28" fillId="0" borderId="39" xfId="0" applyNumberFormat="1" applyFont="1" applyBorder="1" applyAlignment="1">
      <alignment horizontal="right" vertical="center"/>
    </xf>
    <xf numFmtId="3" fontId="28" fillId="0" borderId="31" xfId="0" applyNumberFormat="1" applyFont="1" applyBorder="1" applyAlignment="1">
      <alignment horizontal="right" vertical="center"/>
    </xf>
    <xf numFmtId="3" fontId="28" fillId="0" borderId="40" xfId="0" applyNumberFormat="1" applyFont="1" applyBorder="1" applyAlignment="1">
      <alignment horizontal="right" vertical="center"/>
    </xf>
    <xf numFmtId="3" fontId="23" fillId="0" borderId="41" xfId="0" applyNumberFormat="1" applyFont="1" applyBorder="1" applyAlignment="1">
      <alignment horizontal="left" vertical="center"/>
    </xf>
    <xf numFmtId="3" fontId="0" fillId="0" borderId="34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vertical="center"/>
    </xf>
    <xf numFmtId="3" fontId="28" fillId="0" borderId="42" xfId="0" applyNumberFormat="1" applyFont="1" applyBorder="1" applyAlignment="1">
      <alignment horizontal="right" vertical="center"/>
    </xf>
    <xf numFmtId="3" fontId="28" fillId="0" borderId="43" xfId="0" applyNumberFormat="1" applyFont="1" applyBorder="1" applyAlignment="1">
      <alignment horizontal="right" vertical="center"/>
    </xf>
    <xf numFmtId="3" fontId="28" fillId="0" borderId="44" xfId="0" applyNumberFormat="1" applyFont="1" applyBorder="1" applyAlignment="1">
      <alignment horizontal="right" vertical="center"/>
    </xf>
    <xf numFmtId="3" fontId="28" fillId="0" borderId="45" xfId="0" applyNumberFormat="1" applyFont="1" applyBorder="1" applyAlignment="1">
      <alignment horizontal="right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3" fontId="28" fillId="0" borderId="46" xfId="0" applyNumberFormat="1" applyFont="1" applyBorder="1" applyAlignment="1">
      <alignment horizontal="right" vertical="center"/>
    </xf>
    <xf numFmtId="3" fontId="28" fillId="0" borderId="47" xfId="0" applyNumberFormat="1" applyFont="1" applyBorder="1" applyAlignment="1">
      <alignment horizontal="right" vertical="center"/>
    </xf>
    <xf numFmtId="3" fontId="28" fillId="0" borderId="48" xfId="0" applyNumberFormat="1" applyFont="1" applyBorder="1" applyAlignment="1">
      <alignment horizontal="right" vertical="center"/>
    </xf>
    <xf numFmtId="3" fontId="28" fillId="0" borderId="27" xfId="0" applyNumberFormat="1" applyFont="1" applyBorder="1" applyAlignment="1">
      <alignment horizontal="center" vertical="center"/>
    </xf>
    <xf numFmtId="3" fontId="28" fillId="0" borderId="28" xfId="0" applyNumberFormat="1" applyFont="1" applyBorder="1" applyAlignment="1">
      <alignment horizontal="center" vertical="center"/>
    </xf>
    <xf numFmtId="3" fontId="28" fillId="0" borderId="29" xfId="0" applyNumberFormat="1" applyFont="1" applyBorder="1" applyAlignment="1">
      <alignment horizontal="center" vertical="center"/>
    </xf>
    <xf numFmtId="3" fontId="28" fillId="0" borderId="49" xfId="0" applyNumberFormat="1" applyFont="1" applyBorder="1" applyAlignment="1">
      <alignment horizontal="right" vertical="center"/>
    </xf>
    <xf numFmtId="3" fontId="28" fillId="0" borderId="50" xfId="0" applyNumberFormat="1" applyFont="1" applyBorder="1" applyAlignment="1">
      <alignment horizontal="right" vertical="center"/>
    </xf>
    <xf numFmtId="3" fontId="28" fillId="0" borderId="51" xfId="0" applyNumberFormat="1" applyFont="1" applyBorder="1" applyAlignment="1">
      <alignment horizontal="right" vertical="center"/>
    </xf>
    <xf numFmtId="49" fontId="28" fillId="0" borderId="49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3" fontId="28" fillId="0" borderId="52" xfId="0" applyNumberFormat="1" applyFont="1" applyBorder="1" applyAlignment="1">
      <alignment horizontal="center" vertical="center"/>
    </xf>
    <xf numFmtId="3" fontId="28" fillId="0" borderId="44" xfId="0" applyNumberFormat="1" applyFont="1" applyBorder="1" applyAlignment="1">
      <alignment horizontal="center" vertical="center"/>
    </xf>
    <xf numFmtId="3" fontId="28" fillId="0" borderId="53" xfId="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right" vertical="center"/>
    </xf>
    <xf numFmtId="3" fontId="28" fillId="0" borderId="33" xfId="0" applyNumberFormat="1" applyFont="1" applyBorder="1" applyAlignment="1">
      <alignment horizontal="right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right" vertical="center" wrapText="1"/>
    </xf>
    <xf numFmtId="0" fontId="0" fillId="0" borderId="37" xfId="0" applyBorder="1" applyAlignment="1">
      <alignment horizontal="left" vertical="center" wrapText="1"/>
    </xf>
    <xf numFmtId="49" fontId="29" fillId="20" borderId="10" xfId="0" applyNumberFormat="1" applyFont="1" applyFill="1" applyBorder="1" applyAlignment="1">
      <alignment horizontal="center" vertical="center"/>
    </xf>
    <xf numFmtId="49" fontId="28" fillId="0" borderId="46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5" fillId="20" borderId="2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3" fontId="29" fillId="20" borderId="54" xfId="0" applyNumberFormat="1" applyFont="1" applyFill="1" applyBorder="1" applyAlignment="1">
      <alignment horizontal="right" vertical="center"/>
    </xf>
    <xf numFmtId="3" fontId="29" fillId="20" borderId="55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SheetLayoutView="100" workbookViewId="0" topLeftCell="A1">
      <selection activeCell="E4" sqref="E4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2.875" style="1" customWidth="1"/>
    <col min="9" max="9" width="10.125" style="1" customWidth="1"/>
    <col min="10" max="10" width="11.25390625" style="1" customWidth="1"/>
    <col min="11" max="11" width="18.75390625" style="1" customWidth="1"/>
    <col min="12" max="16384" width="9.125" style="1" customWidth="1"/>
  </cols>
  <sheetData>
    <row r="1" spans="10:11" s="3" customFormat="1" ht="12" customHeight="1">
      <c r="J1" s="154" t="s">
        <v>103</v>
      </c>
      <c r="K1" s="154"/>
    </row>
    <row r="2" spans="10:11" s="3" customFormat="1" ht="12" customHeight="1">
      <c r="J2" s="155" t="s">
        <v>107</v>
      </c>
      <c r="K2" s="155"/>
    </row>
    <row r="3" spans="10:11" s="3" customFormat="1" ht="12" customHeight="1">
      <c r="J3" s="155" t="s">
        <v>98</v>
      </c>
      <c r="K3" s="155"/>
    </row>
    <row r="4" spans="10:11" s="3" customFormat="1" ht="12" customHeight="1">
      <c r="J4" s="156" t="s">
        <v>104</v>
      </c>
      <c r="K4" s="156"/>
    </row>
    <row r="5" spans="10:11" s="3" customFormat="1" ht="12" customHeight="1">
      <c r="J5" s="12"/>
      <c r="K5" s="12"/>
    </row>
    <row r="6" spans="1:11" ht="18">
      <c r="A6" s="151" t="s">
        <v>29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0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74" t="s">
        <v>100</v>
      </c>
    </row>
    <row r="8" spans="1:11" ht="12.75">
      <c r="A8" s="152" t="s">
        <v>4</v>
      </c>
      <c r="B8" s="152" t="s">
        <v>0</v>
      </c>
      <c r="C8" s="152" t="s">
        <v>1</v>
      </c>
      <c r="D8" s="148" t="s">
        <v>30</v>
      </c>
      <c r="E8" s="148" t="s">
        <v>5</v>
      </c>
      <c r="F8" s="148"/>
      <c r="G8" s="148"/>
      <c r="H8" s="148"/>
      <c r="I8" s="148"/>
      <c r="J8" s="148"/>
      <c r="K8" s="153" t="s">
        <v>6</v>
      </c>
    </row>
    <row r="9" spans="1:11" ht="12.75">
      <c r="A9" s="152"/>
      <c r="B9" s="152"/>
      <c r="C9" s="152"/>
      <c r="D9" s="148"/>
      <c r="E9" s="148" t="s">
        <v>31</v>
      </c>
      <c r="F9" s="148" t="s">
        <v>7</v>
      </c>
      <c r="G9" s="148"/>
      <c r="H9" s="148"/>
      <c r="I9" s="148"/>
      <c r="J9" s="148"/>
      <c r="K9" s="153"/>
    </row>
    <row r="10" spans="1:11" ht="12.75" customHeight="1">
      <c r="A10" s="152"/>
      <c r="B10" s="152"/>
      <c r="C10" s="152"/>
      <c r="D10" s="148"/>
      <c r="E10" s="148"/>
      <c r="F10" s="148" t="s">
        <v>8</v>
      </c>
      <c r="G10" s="148" t="s">
        <v>9</v>
      </c>
      <c r="H10" s="148" t="s">
        <v>10</v>
      </c>
      <c r="I10" s="148"/>
      <c r="J10" s="149" t="s">
        <v>32</v>
      </c>
      <c r="K10" s="153"/>
    </row>
    <row r="11" spans="1:11" ht="12.75">
      <c r="A11" s="152"/>
      <c r="B11" s="152"/>
      <c r="C11" s="152"/>
      <c r="D11" s="148"/>
      <c r="E11" s="148"/>
      <c r="F11" s="148"/>
      <c r="G11" s="148"/>
      <c r="H11" s="148"/>
      <c r="I11" s="148"/>
      <c r="J11" s="149"/>
      <c r="K11" s="153"/>
    </row>
    <row r="12" spans="1:11" ht="36" customHeight="1">
      <c r="A12" s="152"/>
      <c r="B12" s="152"/>
      <c r="C12" s="152"/>
      <c r="D12" s="148"/>
      <c r="E12" s="148"/>
      <c r="F12" s="148"/>
      <c r="G12" s="148"/>
      <c r="H12" s="148"/>
      <c r="I12" s="148"/>
      <c r="J12" s="149"/>
      <c r="K12" s="153"/>
    </row>
    <row r="13" spans="1:11" s="5" customFormat="1" ht="1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150">
        <v>8</v>
      </c>
      <c r="I13" s="150"/>
      <c r="J13" s="6">
        <v>9</v>
      </c>
      <c r="K13" s="6">
        <v>10</v>
      </c>
    </row>
    <row r="14" spans="1:11" ht="10.5" customHeight="1">
      <c r="A14" s="129" t="s">
        <v>11</v>
      </c>
      <c r="B14" s="130">
        <v>600</v>
      </c>
      <c r="C14" s="130">
        <v>60014</v>
      </c>
      <c r="D14" s="147" t="s">
        <v>33</v>
      </c>
      <c r="E14" s="91">
        <f aca="true" t="shared" si="0" ref="E14:E29">SUM(F14+G14+I14+I15+I16+I17+J14)</f>
        <v>667076</v>
      </c>
      <c r="F14" s="91">
        <v>149076</v>
      </c>
      <c r="G14" s="91">
        <v>178000</v>
      </c>
      <c r="H14" s="24" t="s">
        <v>12</v>
      </c>
      <c r="I14" s="25">
        <v>0</v>
      </c>
      <c r="J14" s="137">
        <v>0</v>
      </c>
      <c r="K14" s="105" t="s">
        <v>13</v>
      </c>
    </row>
    <row r="15" spans="1:11" ht="10.5" customHeight="1">
      <c r="A15" s="129"/>
      <c r="B15" s="129"/>
      <c r="C15" s="129"/>
      <c r="D15" s="147"/>
      <c r="E15" s="91">
        <f t="shared" si="0"/>
        <v>340000</v>
      </c>
      <c r="F15" s="91"/>
      <c r="G15" s="91"/>
      <c r="H15" s="26" t="s">
        <v>14</v>
      </c>
      <c r="I15" s="68">
        <v>340000</v>
      </c>
      <c r="J15" s="137"/>
      <c r="K15" s="105"/>
    </row>
    <row r="16" spans="1:11" ht="10.5" customHeight="1">
      <c r="A16" s="129"/>
      <c r="B16" s="129"/>
      <c r="C16" s="129"/>
      <c r="D16" s="147"/>
      <c r="E16" s="91">
        <f t="shared" si="0"/>
        <v>108890</v>
      </c>
      <c r="F16" s="91"/>
      <c r="G16" s="91"/>
      <c r="H16" s="26" t="s">
        <v>15</v>
      </c>
      <c r="I16" s="27">
        <v>0</v>
      </c>
      <c r="J16" s="137"/>
      <c r="K16" s="105"/>
    </row>
    <row r="17" spans="1:11" ht="8.25" customHeight="1">
      <c r="A17" s="129"/>
      <c r="B17" s="129"/>
      <c r="C17" s="129"/>
      <c r="D17" s="147"/>
      <c r="E17" s="91">
        <f t="shared" si="0"/>
        <v>108890</v>
      </c>
      <c r="F17" s="91"/>
      <c r="G17" s="91"/>
      <c r="H17" s="28" t="s">
        <v>16</v>
      </c>
      <c r="I17" s="29">
        <v>0</v>
      </c>
      <c r="J17" s="137"/>
      <c r="K17" s="105"/>
    </row>
    <row r="18" spans="1:11" ht="10.5" customHeight="1">
      <c r="A18" s="129" t="s">
        <v>17</v>
      </c>
      <c r="B18" s="130">
        <v>600</v>
      </c>
      <c r="C18" s="130">
        <v>60014</v>
      </c>
      <c r="D18" s="147" t="s">
        <v>34</v>
      </c>
      <c r="E18" s="91">
        <f t="shared" si="0"/>
        <v>180780</v>
      </c>
      <c r="F18" s="91">
        <v>61787</v>
      </c>
      <c r="G18" s="91">
        <v>10103</v>
      </c>
      <c r="H18" s="26" t="s">
        <v>12</v>
      </c>
      <c r="I18" s="27">
        <v>0</v>
      </c>
      <c r="J18" s="137">
        <v>0</v>
      </c>
      <c r="K18" s="105" t="s">
        <v>13</v>
      </c>
    </row>
    <row r="19" spans="1:11" ht="10.5" customHeight="1">
      <c r="A19" s="129"/>
      <c r="B19" s="130"/>
      <c r="C19" s="130"/>
      <c r="D19" s="147"/>
      <c r="E19" s="91">
        <f t="shared" si="0"/>
        <v>108890</v>
      </c>
      <c r="F19" s="91"/>
      <c r="G19" s="91"/>
      <c r="H19" s="26" t="s">
        <v>14</v>
      </c>
      <c r="I19" s="68">
        <v>108890</v>
      </c>
      <c r="J19" s="137"/>
      <c r="K19" s="105"/>
    </row>
    <row r="20" spans="1:11" ht="10.5" customHeight="1">
      <c r="A20" s="129"/>
      <c r="B20" s="130"/>
      <c r="C20" s="130"/>
      <c r="D20" s="147"/>
      <c r="E20" s="91">
        <f t="shared" si="0"/>
        <v>0</v>
      </c>
      <c r="F20" s="91"/>
      <c r="G20" s="91"/>
      <c r="H20" s="26" t="s">
        <v>15</v>
      </c>
      <c r="I20" s="27">
        <v>0</v>
      </c>
      <c r="J20" s="137"/>
      <c r="K20" s="105"/>
    </row>
    <row r="21" spans="1:11" ht="8.25" customHeight="1">
      <c r="A21" s="129"/>
      <c r="B21" s="130"/>
      <c r="C21" s="130"/>
      <c r="D21" s="147"/>
      <c r="E21" s="91">
        <f t="shared" si="0"/>
        <v>0</v>
      </c>
      <c r="F21" s="91"/>
      <c r="G21" s="91"/>
      <c r="H21" s="28" t="s">
        <v>16</v>
      </c>
      <c r="I21" s="29">
        <v>0</v>
      </c>
      <c r="J21" s="137"/>
      <c r="K21" s="105"/>
    </row>
    <row r="22" spans="1:11" ht="10.5" customHeight="1">
      <c r="A22" s="129" t="s">
        <v>18</v>
      </c>
      <c r="B22" s="130">
        <v>600</v>
      </c>
      <c r="C22" s="130">
        <v>60014</v>
      </c>
      <c r="D22" s="147" t="s">
        <v>35</v>
      </c>
      <c r="E22" s="91">
        <f t="shared" si="0"/>
        <v>167500</v>
      </c>
      <c r="F22" s="91">
        <v>47500</v>
      </c>
      <c r="G22" s="91">
        <v>120000</v>
      </c>
      <c r="H22" s="26" t="s">
        <v>12</v>
      </c>
      <c r="I22" s="30">
        <v>0</v>
      </c>
      <c r="J22" s="137">
        <v>0</v>
      </c>
      <c r="K22" s="105" t="s">
        <v>36</v>
      </c>
    </row>
    <row r="23" spans="1:11" ht="10.5" customHeight="1">
      <c r="A23" s="129"/>
      <c r="B23" s="130"/>
      <c r="C23" s="130"/>
      <c r="D23" s="147"/>
      <c r="E23" s="91">
        <f t="shared" si="0"/>
        <v>0</v>
      </c>
      <c r="F23" s="91"/>
      <c r="G23" s="91"/>
      <c r="H23" s="26" t="s">
        <v>14</v>
      </c>
      <c r="I23" s="30">
        <v>0</v>
      </c>
      <c r="J23" s="137"/>
      <c r="K23" s="105"/>
    </row>
    <row r="24" spans="1:11" ht="10.5" customHeight="1">
      <c r="A24" s="129"/>
      <c r="B24" s="130"/>
      <c r="C24" s="130"/>
      <c r="D24" s="147"/>
      <c r="E24" s="91">
        <f t="shared" si="0"/>
        <v>0</v>
      </c>
      <c r="F24" s="91"/>
      <c r="G24" s="91"/>
      <c r="H24" s="26" t="s">
        <v>15</v>
      </c>
      <c r="I24" s="30">
        <v>0</v>
      </c>
      <c r="J24" s="137"/>
      <c r="K24" s="105"/>
    </row>
    <row r="25" spans="1:11" ht="10.5" customHeight="1">
      <c r="A25" s="129"/>
      <c r="B25" s="130"/>
      <c r="C25" s="130"/>
      <c r="D25" s="147"/>
      <c r="E25" s="91">
        <f t="shared" si="0"/>
        <v>0</v>
      </c>
      <c r="F25" s="91"/>
      <c r="G25" s="91"/>
      <c r="H25" s="28" t="s">
        <v>16</v>
      </c>
      <c r="I25" s="29">
        <v>0</v>
      </c>
      <c r="J25" s="137"/>
      <c r="K25" s="105"/>
    </row>
    <row r="26" spans="1:11" ht="8.25" customHeight="1">
      <c r="A26" s="129" t="s">
        <v>19</v>
      </c>
      <c r="B26" s="130">
        <v>600</v>
      </c>
      <c r="C26" s="130">
        <v>60014</v>
      </c>
      <c r="D26" s="147" t="s">
        <v>37</v>
      </c>
      <c r="E26" s="91">
        <f t="shared" si="0"/>
        <v>25742</v>
      </c>
      <c r="F26" s="91">
        <v>25742</v>
      </c>
      <c r="G26" s="91"/>
      <c r="H26" s="26" t="s">
        <v>12</v>
      </c>
      <c r="I26" s="27">
        <v>0</v>
      </c>
      <c r="J26" s="137">
        <v>0</v>
      </c>
      <c r="K26" s="105" t="s">
        <v>13</v>
      </c>
    </row>
    <row r="27" spans="1:11" ht="8.25" customHeight="1">
      <c r="A27" s="129"/>
      <c r="B27" s="130"/>
      <c r="C27" s="130"/>
      <c r="D27" s="147"/>
      <c r="E27" s="91">
        <f t="shared" si="0"/>
        <v>0</v>
      </c>
      <c r="F27" s="91"/>
      <c r="G27" s="91"/>
      <c r="H27" s="26" t="s">
        <v>14</v>
      </c>
      <c r="I27" s="27">
        <v>0</v>
      </c>
      <c r="J27" s="137"/>
      <c r="K27" s="105"/>
    </row>
    <row r="28" spans="1:11" ht="8.25" customHeight="1">
      <c r="A28" s="129"/>
      <c r="B28" s="130"/>
      <c r="C28" s="130"/>
      <c r="D28" s="147"/>
      <c r="E28" s="91">
        <f t="shared" si="0"/>
        <v>0</v>
      </c>
      <c r="F28" s="91"/>
      <c r="G28" s="91"/>
      <c r="H28" s="26" t="s">
        <v>15</v>
      </c>
      <c r="I28" s="27">
        <v>0</v>
      </c>
      <c r="J28" s="137"/>
      <c r="K28" s="105"/>
    </row>
    <row r="29" spans="1:11" ht="9.75" customHeight="1">
      <c r="A29" s="129"/>
      <c r="B29" s="130"/>
      <c r="C29" s="130"/>
      <c r="D29" s="147"/>
      <c r="E29" s="91">
        <f t="shared" si="0"/>
        <v>0</v>
      </c>
      <c r="F29" s="91"/>
      <c r="G29" s="91"/>
      <c r="H29" s="28" t="s">
        <v>16</v>
      </c>
      <c r="I29" s="29">
        <v>0</v>
      </c>
      <c r="J29" s="137"/>
      <c r="K29" s="105"/>
    </row>
    <row r="30" spans="1:11" ht="10.5" customHeight="1">
      <c r="A30" s="129" t="s">
        <v>20</v>
      </c>
      <c r="B30" s="130">
        <v>600</v>
      </c>
      <c r="C30" s="130">
        <v>60014</v>
      </c>
      <c r="D30" s="147" t="s">
        <v>38</v>
      </c>
      <c r="E30" s="91">
        <f aca="true" t="shared" si="1" ref="E30:E57">SUM(F30+G30+I30+I31+I32+I33+J30)</f>
        <v>15000</v>
      </c>
      <c r="F30" s="91">
        <v>15000</v>
      </c>
      <c r="G30" s="91"/>
      <c r="H30" s="26" t="s">
        <v>12</v>
      </c>
      <c r="I30" s="30">
        <v>0</v>
      </c>
      <c r="J30" s="137">
        <v>0</v>
      </c>
      <c r="K30" s="105" t="s">
        <v>13</v>
      </c>
    </row>
    <row r="31" spans="1:11" ht="10.5" customHeight="1">
      <c r="A31" s="129"/>
      <c r="B31" s="130"/>
      <c r="C31" s="130"/>
      <c r="D31" s="147"/>
      <c r="E31" s="91">
        <f t="shared" si="1"/>
        <v>0</v>
      </c>
      <c r="F31" s="91"/>
      <c r="G31" s="91"/>
      <c r="H31" s="26" t="s">
        <v>14</v>
      </c>
      <c r="I31" s="30">
        <v>0</v>
      </c>
      <c r="J31" s="137"/>
      <c r="K31" s="105"/>
    </row>
    <row r="32" spans="1:11" ht="10.5" customHeight="1">
      <c r="A32" s="129"/>
      <c r="B32" s="130"/>
      <c r="C32" s="130"/>
      <c r="D32" s="147"/>
      <c r="E32" s="91">
        <f t="shared" si="1"/>
        <v>0</v>
      </c>
      <c r="F32" s="91"/>
      <c r="G32" s="91"/>
      <c r="H32" s="26" t="s">
        <v>15</v>
      </c>
      <c r="I32" s="30">
        <v>0</v>
      </c>
      <c r="J32" s="137"/>
      <c r="K32" s="105"/>
    </row>
    <row r="33" spans="1:11" ht="10.5" customHeight="1">
      <c r="A33" s="129"/>
      <c r="B33" s="130"/>
      <c r="C33" s="130"/>
      <c r="D33" s="147"/>
      <c r="E33" s="91">
        <f t="shared" si="1"/>
        <v>0</v>
      </c>
      <c r="F33" s="91"/>
      <c r="G33" s="91"/>
      <c r="H33" s="28" t="s">
        <v>16</v>
      </c>
      <c r="I33" s="29">
        <v>0</v>
      </c>
      <c r="J33" s="137"/>
      <c r="K33" s="105"/>
    </row>
    <row r="34" spans="1:11" ht="10.5" customHeight="1">
      <c r="A34" s="129" t="s">
        <v>23</v>
      </c>
      <c r="B34" s="130">
        <v>600</v>
      </c>
      <c r="C34" s="130">
        <v>60014</v>
      </c>
      <c r="D34" s="147" t="s">
        <v>39</v>
      </c>
      <c r="E34" s="91">
        <f t="shared" si="1"/>
        <v>60524</v>
      </c>
      <c r="F34" s="91">
        <v>60524</v>
      </c>
      <c r="G34" s="91"/>
      <c r="H34" s="24" t="s">
        <v>12</v>
      </c>
      <c r="I34" s="25">
        <v>0</v>
      </c>
      <c r="J34" s="137">
        <v>0</v>
      </c>
      <c r="K34" s="105" t="s">
        <v>13</v>
      </c>
    </row>
    <row r="35" spans="1:11" ht="10.5" customHeight="1">
      <c r="A35" s="129"/>
      <c r="B35" s="130"/>
      <c r="C35" s="130"/>
      <c r="D35" s="147"/>
      <c r="E35" s="91" t="e">
        <f>SUM(F35+G35+I35+I36+I37+#REF!+J35)</f>
        <v>#REF!</v>
      </c>
      <c r="F35" s="91"/>
      <c r="G35" s="91"/>
      <c r="H35" s="26" t="s">
        <v>14</v>
      </c>
      <c r="I35" s="27">
        <v>0</v>
      </c>
      <c r="J35" s="137"/>
      <c r="K35" s="105"/>
    </row>
    <row r="36" spans="1:11" ht="10.5" customHeight="1">
      <c r="A36" s="129"/>
      <c r="B36" s="130"/>
      <c r="C36" s="130"/>
      <c r="D36" s="147"/>
      <c r="E36" s="91" t="e">
        <f>SUM(F36+G36+I36+I37+#REF!+#REF!+J36)</f>
        <v>#REF!</v>
      </c>
      <c r="F36" s="91"/>
      <c r="G36" s="91"/>
      <c r="H36" s="26" t="s">
        <v>15</v>
      </c>
      <c r="I36" s="27">
        <v>0</v>
      </c>
      <c r="J36" s="137"/>
      <c r="K36" s="105"/>
    </row>
    <row r="37" spans="1:11" ht="7.5" customHeight="1">
      <c r="A37" s="129"/>
      <c r="B37" s="130"/>
      <c r="C37" s="130"/>
      <c r="D37" s="147"/>
      <c r="E37" s="91" t="e">
        <f>SUM(F37+G37+I37+#REF!+#REF!+#REF!+J37)</f>
        <v>#REF!</v>
      </c>
      <c r="F37" s="91"/>
      <c r="G37" s="91"/>
      <c r="H37" s="31" t="s">
        <v>16</v>
      </c>
      <c r="I37" s="32">
        <v>0</v>
      </c>
      <c r="J37" s="137"/>
      <c r="K37" s="105"/>
    </row>
    <row r="38" spans="1:11" ht="15" customHeight="1">
      <c r="A38" s="129" t="s">
        <v>40</v>
      </c>
      <c r="B38" s="130">
        <v>600</v>
      </c>
      <c r="C38" s="130">
        <v>60014</v>
      </c>
      <c r="D38" s="147" t="s">
        <v>44</v>
      </c>
      <c r="E38" s="91">
        <f t="shared" si="1"/>
        <v>15000</v>
      </c>
      <c r="F38" s="91">
        <v>15000</v>
      </c>
      <c r="G38" s="91"/>
      <c r="H38" s="26" t="s">
        <v>12</v>
      </c>
      <c r="I38" s="27">
        <v>0</v>
      </c>
      <c r="J38" s="137">
        <v>0</v>
      </c>
      <c r="K38" s="105" t="s">
        <v>13</v>
      </c>
    </row>
    <row r="39" spans="1:11" ht="12.75" customHeight="1">
      <c r="A39" s="129"/>
      <c r="B39" s="130"/>
      <c r="C39" s="130"/>
      <c r="D39" s="147"/>
      <c r="E39" s="91">
        <f t="shared" si="1"/>
        <v>0</v>
      </c>
      <c r="F39" s="91"/>
      <c r="G39" s="91"/>
      <c r="H39" s="26" t="s">
        <v>14</v>
      </c>
      <c r="I39" s="27">
        <v>0</v>
      </c>
      <c r="J39" s="137"/>
      <c r="K39" s="105"/>
    </row>
    <row r="40" spans="1:11" ht="11.25" customHeight="1">
      <c r="A40" s="129"/>
      <c r="B40" s="130"/>
      <c r="C40" s="130"/>
      <c r="D40" s="147"/>
      <c r="E40" s="91">
        <f t="shared" si="1"/>
        <v>0</v>
      </c>
      <c r="F40" s="91"/>
      <c r="G40" s="91"/>
      <c r="H40" s="26" t="s">
        <v>15</v>
      </c>
      <c r="I40" s="27">
        <v>0</v>
      </c>
      <c r="J40" s="137"/>
      <c r="K40" s="105"/>
    </row>
    <row r="41" spans="1:11" ht="12" customHeight="1">
      <c r="A41" s="129"/>
      <c r="B41" s="130"/>
      <c r="C41" s="130"/>
      <c r="D41" s="147"/>
      <c r="E41" s="91">
        <f t="shared" si="1"/>
        <v>0</v>
      </c>
      <c r="F41" s="91"/>
      <c r="G41" s="91"/>
      <c r="H41" s="28" t="s">
        <v>16</v>
      </c>
      <c r="I41" s="29">
        <v>0</v>
      </c>
      <c r="J41" s="137"/>
      <c r="K41" s="105"/>
    </row>
    <row r="42" spans="1:11" ht="12" customHeight="1">
      <c r="A42" s="129" t="s">
        <v>41</v>
      </c>
      <c r="B42" s="130">
        <v>600</v>
      </c>
      <c r="C42" s="130">
        <v>60014</v>
      </c>
      <c r="D42" s="159" t="s">
        <v>95</v>
      </c>
      <c r="E42" s="91">
        <f t="shared" si="1"/>
        <v>8300</v>
      </c>
      <c r="F42" s="91">
        <v>8300</v>
      </c>
      <c r="G42" s="91"/>
      <c r="H42" s="24" t="s">
        <v>12</v>
      </c>
      <c r="I42" s="25">
        <v>0</v>
      </c>
      <c r="J42" s="137">
        <v>0</v>
      </c>
      <c r="K42" s="105" t="s">
        <v>13</v>
      </c>
    </row>
    <row r="43" spans="1:11" ht="12" customHeight="1">
      <c r="A43" s="129"/>
      <c r="B43" s="130"/>
      <c r="C43" s="130"/>
      <c r="D43" s="147"/>
      <c r="E43" s="91">
        <f t="shared" si="1"/>
        <v>0</v>
      </c>
      <c r="F43" s="91"/>
      <c r="G43" s="91"/>
      <c r="H43" s="26" t="s">
        <v>14</v>
      </c>
      <c r="I43" s="27">
        <v>0</v>
      </c>
      <c r="J43" s="137"/>
      <c r="K43" s="105"/>
    </row>
    <row r="44" spans="1:11" ht="16.5" customHeight="1">
      <c r="A44" s="129"/>
      <c r="B44" s="130"/>
      <c r="C44" s="130"/>
      <c r="D44" s="147"/>
      <c r="E44" s="91">
        <f t="shared" si="1"/>
        <v>0</v>
      </c>
      <c r="F44" s="91"/>
      <c r="G44" s="91"/>
      <c r="H44" s="26" t="s">
        <v>15</v>
      </c>
      <c r="I44" s="27">
        <v>0</v>
      </c>
      <c r="J44" s="137"/>
      <c r="K44" s="105"/>
    </row>
    <row r="45" spans="1:11" ht="13.5" customHeight="1">
      <c r="A45" s="129"/>
      <c r="B45" s="130"/>
      <c r="C45" s="130"/>
      <c r="D45" s="147"/>
      <c r="E45" s="91">
        <f t="shared" si="1"/>
        <v>0</v>
      </c>
      <c r="F45" s="91"/>
      <c r="G45" s="91"/>
      <c r="H45" s="28" t="s">
        <v>16</v>
      </c>
      <c r="I45" s="29">
        <v>0</v>
      </c>
      <c r="J45" s="137"/>
      <c r="K45" s="105"/>
    </row>
    <row r="46" spans="1:11" ht="15" customHeight="1">
      <c r="A46" s="129" t="s">
        <v>42</v>
      </c>
      <c r="B46" s="130">
        <v>600</v>
      </c>
      <c r="C46" s="130">
        <v>60014</v>
      </c>
      <c r="D46" s="159" t="s">
        <v>96</v>
      </c>
      <c r="E46" s="91">
        <f t="shared" si="1"/>
        <v>8400</v>
      </c>
      <c r="F46" s="91">
        <v>8400</v>
      </c>
      <c r="G46" s="91"/>
      <c r="H46" s="24" t="s">
        <v>12</v>
      </c>
      <c r="I46" s="25">
        <v>0</v>
      </c>
      <c r="J46" s="137">
        <v>0</v>
      </c>
      <c r="K46" s="105" t="s">
        <v>13</v>
      </c>
    </row>
    <row r="47" spans="1:11" ht="15" customHeight="1">
      <c r="A47" s="129"/>
      <c r="B47" s="130"/>
      <c r="C47" s="130"/>
      <c r="D47" s="147"/>
      <c r="E47" s="91">
        <f t="shared" si="1"/>
        <v>0</v>
      </c>
      <c r="F47" s="91"/>
      <c r="G47" s="91"/>
      <c r="H47" s="26" t="s">
        <v>14</v>
      </c>
      <c r="I47" s="27">
        <v>0</v>
      </c>
      <c r="J47" s="137"/>
      <c r="K47" s="105"/>
    </row>
    <row r="48" spans="1:11" ht="14.25" customHeight="1">
      <c r="A48" s="129"/>
      <c r="B48" s="130"/>
      <c r="C48" s="130"/>
      <c r="D48" s="147"/>
      <c r="E48" s="91">
        <f t="shared" si="1"/>
        <v>12100</v>
      </c>
      <c r="F48" s="91"/>
      <c r="G48" s="91"/>
      <c r="H48" s="26" t="s">
        <v>15</v>
      </c>
      <c r="I48" s="27">
        <v>0</v>
      </c>
      <c r="J48" s="137"/>
      <c r="K48" s="105"/>
    </row>
    <row r="49" spans="1:11" ht="15.75" customHeight="1">
      <c r="A49" s="129"/>
      <c r="B49" s="130"/>
      <c r="C49" s="130"/>
      <c r="D49" s="147"/>
      <c r="E49" s="91">
        <f t="shared" si="1"/>
        <v>12100</v>
      </c>
      <c r="F49" s="91"/>
      <c r="G49" s="91"/>
      <c r="H49" s="28" t="s">
        <v>16</v>
      </c>
      <c r="I49" s="29">
        <v>0</v>
      </c>
      <c r="J49" s="137"/>
      <c r="K49" s="105"/>
    </row>
    <row r="50" spans="1:11" ht="13.5" customHeight="1">
      <c r="A50" s="98" t="s">
        <v>43</v>
      </c>
      <c r="B50" s="100">
        <v>600</v>
      </c>
      <c r="C50" s="100">
        <v>60014</v>
      </c>
      <c r="D50" s="140" t="s">
        <v>97</v>
      </c>
      <c r="E50" s="76">
        <f>SUM(F50+G50+I50+I51+I52+I53+J50)</f>
        <v>35000</v>
      </c>
      <c r="F50" s="80">
        <v>10800</v>
      </c>
      <c r="G50" s="135">
        <v>12100</v>
      </c>
      <c r="H50" s="26" t="s">
        <v>12</v>
      </c>
      <c r="I50" s="33">
        <v>0</v>
      </c>
      <c r="J50" s="139">
        <v>0</v>
      </c>
      <c r="K50" s="89" t="s">
        <v>13</v>
      </c>
    </row>
    <row r="51" spans="1:11" ht="15" customHeight="1">
      <c r="A51" s="129"/>
      <c r="B51" s="100"/>
      <c r="C51" s="100"/>
      <c r="D51" s="103"/>
      <c r="E51" s="91">
        <f t="shared" si="1"/>
        <v>12100</v>
      </c>
      <c r="F51" s="80"/>
      <c r="G51" s="135"/>
      <c r="H51" s="26" t="s">
        <v>14</v>
      </c>
      <c r="I51" s="69">
        <v>12100</v>
      </c>
      <c r="J51" s="137"/>
      <c r="K51" s="89"/>
    </row>
    <row r="52" spans="1:11" ht="15" customHeight="1">
      <c r="A52" s="129"/>
      <c r="B52" s="100"/>
      <c r="C52" s="100"/>
      <c r="D52" s="103"/>
      <c r="E52" s="91">
        <f t="shared" si="1"/>
        <v>500000</v>
      </c>
      <c r="F52" s="80"/>
      <c r="G52" s="135"/>
      <c r="H52" s="26" t="s">
        <v>15</v>
      </c>
      <c r="I52" s="33">
        <v>0</v>
      </c>
      <c r="J52" s="137"/>
      <c r="K52" s="89"/>
    </row>
    <row r="53" spans="1:11" ht="12.75" customHeight="1">
      <c r="A53" s="129"/>
      <c r="B53" s="101"/>
      <c r="C53" s="101"/>
      <c r="D53" s="104"/>
      <c r="E53" s="91">
        <f t="shared" si="1"/>
        <v>500000</v>
      </c>
      <c r="F53" s="76"/>
      <c r="G53" s="136"/>
      <c r="H53" s="31" t="s">
        <v>16</v>
      </c>
      <c r="I53" s="34">
        <v>0</v>
      </c>
      <c r="J53" s="137"/>
      <c r="K53" s="90"/>
    </row>
    <row r="54" spans="1:11" ht="15" customHeight="1">
      <c r="A54" s="129" t="s">
        <v>45</v>
      </c>
      <c r="B54" s="99">
        <v>600</v>
      </c>
      <c r="C54" s="99">
        <v>60014</v>
      </c>
      <c r="D54" s="138" t="s">
        <v>3</v>
      </c>
      <c r="E54" s="91">
        <f t="shared" si="1"/>
        <v>2400000</v>
      </c>
      <c r="F54" s="79">
        <v>1157000</v>
      </c>
      <c r="G54" s="134">
        <v>743000</v>
      </c>
      <c r="H54" s="26" t="s">
        <v>12</v>
      </c>
      <c r="I54" s="35">
        <v>0</v>
      </c>
      <c r="J54" s="137">
        <v>0</v>
      </c>
      <c r="K54" s="88" t="s">
        <v>13</v>
      </c>
    </row>
    <row r="55" spans="1:11" ht="15" customHeight="1">
      <c r="A55" s="129"/>
      <c r="B55" s="100"/>
      <c r="C55" s="100"/>
      <c r="D55" s="103"/>
      <c r="E55" s="91">
        <f t="shared" si="1"/>
        <v>1460990</v>
      </c>
      <c r="F55" s="80"/>
      <c r="G55" s="135"/>
      <c r="H55" s="26" t="s">
        <v>14</v>
      </c>
      <c r="I55" s="69">
        <v>500000</v>
      </c>
      <c r="J55" s="137"/>
      <c r="K55" s="89"/>
    </row>
    <row r="56" spans="1:11" ht="14.25" customHeight="1">
      <c r="A56" s="129"/>
      <c r="B56" s="100"/>
      <c r="C56" s="100"/>
      <c r="D56" s="103"/>
      <c r="E56" s="91">
        <f t="shared" si="1"/>
        <v>960990</v>
      </c>
      <c r="F56" s="80"/>
      <c r="G56" s="135"/>
      <c r="H56" s="26" t="s">
        <v>15</v>
      </c>
      <c r="I56" s="33">
        <v>0</v>
      </c>
      <c r="J56" s="137"/>
      <c r="K56" s="89"/>
    </row>
    <row r="57" spans="1:11" ht="22.5" customHeight="1">
      <c r="A57" s="129"/>
      <c r="B57" s="101"/>
      <c r="C57" s="101"/>
      <c r="D57" s="104"/>
      <c r="E57" s="91">
        <f t="shared" si="1"/>
        <v>960990</v>
      </c>
      <c r="F57" s="76"/>
      <c r="G57" s="136"/>
      <c r="H57" s="31" t="s">
        <v>16</v>
      </c>
      <c r="I57" s="34">
        <v>0</v>
      </c>
      <c r="J57" s="137"/>
      <c r="K57" s="90"/>
    </row>
    <row r="58" spans="1:11" s="11" customFormat="1" ht="34.5" customHeight="1">
      <c r="A58" s="146" t="s">
        <v>21</v>
      </c>
      <c r="B58" s="146"/>
      <c r="C58" s="146"/>
      <c r="D58" s="146"/>
      <c r="E58" s="36">
        <f>SUM(E14,E18,E22,E26,E30,E34,E38,E42,E46,E50,E54)</f>
        <v>3583322</v>
      </c>
      <c r="F58" s="36">
        <f>SUM(F14:F57)</f>
        <v>1559129</v>
      </c>
      <c r="G58" s="36">
        <f>SUM(G14:G57)</f>
        <v>1063203</v>
      </c>
      <c r="H58" s="37"/>
      <c r="I58" s="70">
        <f>SUM(I14:I57)</f>
        <v>960990</v>
      </c>
      <c r="J58" s="22">
        <f>SUM(J14:J57)</f>
        <v>0</v>
      </c>
      <c r="K58" s="10" t="s">
        <v>22</v>
      </c>
    </row>
    <row r="59" spans="1:11" ht="12" customHeight="1">
      <c r="A59" s="129" t="s">
        <v>48</v>
      </c>
      <c r="B59" s="130">
        <v>750</v>
      </c>
      <c r="C59" s="130">
        <v>75020</v>
      </c>
      <c r="D59" s="132" t="s">
        <v>46</v>
      </c>
      <c r="E59" s="91">
        <f>SUM(F59+G59+I59+I60+I61+I62+J59)</f>
        <v>100000</v>
      </c>
      <c r="F59" s="91">
        <v>100000</v>
      </c>
      <c r="G59" s="91"/>
      <c r="H59" s="38" t="s">
        <v>12</v>
      </c>
      <c r="I59" s="25">
        <v>0</v>
      </c>
      <c r="J59" s="91">
        <v>0</v>
      </c>
      <c r="K59" s="105" t="s">
        <v>36</v>
      </c>
    </row>
    <row r="60" spans="1:11" ht="12" customHeight="1">
      <c r="A60" s="129"/>
      <c r="B60" s="130"/>
      <c r="C60" s="130"/>
      <c r="D60" s="132" t="s">
        <v>46</v>
      </c>
      <c r="E60" s="91">
        <f>SUM(F60+G60+I60+I61+I62+I63+J60)</f>
        <v>0</v>
      </c>
      <c r="F60" s="91"/>
      <c r="G60" s="91"/>
      <c r="H60" s="39" t="s">
        <v>14</v>
      </c>
      <c r="I60" s="27">
        <v>0</v>
      </c>
      <c r="J60" s="91"/>
      <c r="K60" s="105"/>
    </row>
    <row r="61" spans="1:11" ht="12" customHeight="1">
      <c r="A61" s="129"/>
      <c r="B61" s="130"/>
      <c r="C61" s="130"/>
      <c r="D61" s="132" t="s">
        <v>46</v>
      </c>
      <c r="E61" s="91">
        <f>SUM(F61+G61+I61+I62+I63+I64+J61)</f>
        <v>0</v>
      </c>
      <c r="F61" s="91"/>
      <c r="G61" s="91"/>
      <c r="H61" s="39" t="s">
        <v>15</v>
      </c>
      <c r="I61" s="27">
        <v>0</v>
      </c>
      <c r="J61" s="91"/>
      <c r="K61" s="105"/>
    </row>
    <row r="62" spans="1:11" ht="12" customHeight="1">
      <c r="A62" s="129"/>
      <c r="B62" s="130"/>
      <c r="C62" s="130"/>
      <c r="D62" s="132" t="s">
        <v>46</v>
      </c>
      <c r="E62" s="91">
        <f>SUM(F62+G62+I62+I63+I64+I65+J62)</f>
        <v>0</v>
      </c>
      <c r="F62" s="91"/>
      <c r="G62" s="91"/>
      <c r="H62" s="40" t="s">
        <v>16</v>
      </c>
      <c r="I62" s="29">
        <v>0</v>
      </c>
      <c r="J62" s="91"/>
      <c r="K62" s="105"/>
    </row>
    <row r="63" spans="1:11" s="2" customFormat="1" ht="23.25" customHeight="1">
      <c r="A63" s="145" t="s">
        <v>47</v>
      </c>
      <c r="B63" s="145"/>
      <c r="C63" s="145"/>
      <c r="D63" s="145"/>
      <c r="E63" s="41">
        <f>SUM(F63+G63+I63+I64+I65+I66+J63)</f>
        <v>100000</v>
      </c>
      <c r="F63" s="41">
        <f>SUM(F59:F62)</f>
        <v>100000</v>
      </c>
      <c r="G63" s="41">
        <f>SUM(G59:G62)</f>
        <v>0</v>
      </c>
      <c r="H63" s="42"/>
      <c r="I63" s="43">
        <f>SUM(I59:I59)</f>
        <v>0</v>
      </c>
      <c r="J63" s="41">
        <f>SUM(J59:J62)</f>
        <v>0</v>
      </c>
      <c r="K63" s="7" t="s">
        <v>22</v>
      </c>
    </row>
    <row r="64" spans="1:11" ht="12.75" customHeight="1">
      <c r="A64" s="129" t="s">
        <v>50</v>
      </c>
      <c r="B64" s="130">
        <v>754</v>
      </c>
      <c r="C64" s="130">
        <v>75405</v>
      </c>
      <c r="D64" s="132" t="s">
        <v>49</v>
      </c>
      <c r="E64" s="91">
        <v>30000</v>
      </c>
      <c r="F64" s="91">
        <v>30000</v>
      </c>
      <c r="G64" s="91"/>
      <c r="H64" s="38" t="s">
        <v>12</v>
      </c>
      <c r="I64" s="25">
        <v>0</v>
      </c>
      <c r="J64" s="91">
        <v>0</v>
      </c>
      <c r="K64" s="105" t="s">
        <v>67</v>
      </c>
    </row>
    <row r="65" spans="1:11" ht="12.75" customHeight="1">
      <c r="A65" s="129"/>
      <c r="B65" s="130"/>
      <c r="C65" s="130"/>
      <c r="D65" s="132"/>
      <c r="E65" s="91"/>
      <c r="F65" s="91"/>
      <c r="G65" s="91"/>
      <c r="H65" s="39" t="s">
        <v>14</v>
      </c>
      <c r="I65" s="27">
        <v>0</v>
      </c>
      <c r="J65" s="91"/>
      <c r="K65" s="105"/>
    </row>
    <row r="66" spans="1:11" ht="12.75" customHeight="1">
      <c r="A66" s="129"/>
      <c r="B66" s="130"/>
      <c r="C66" s="130"/>
      <c r="D66" s="132"/>
      <c r="E66" s="91"/>
      <c r="F66" s="91"/>
      <c r="G66" s="91"/>
      <c r="H66" s="39" t="s">
        <v>15</v>
      </c>
      <c r="I66" s="27">
        <v>0</v>
      </c>
      <c r="J66" s="91"/>
      <c r="K66" s="105"/>
    </row>
    <row r="67" spans="1:11" ht="12.75" customHeight="1">
      <c r="A67" s="129"/>
      <c r="B67" s="130"/>
      <c r="C67" s="130"/>
      <c r="D67" s="132"/>
      <c r="E67" s="91"/>
      <c r="F67" s="91"/>
      <c r="G67" s="91"/>
      <c r="H67" s="40" t="s">
        <v>16</v>
      </c>
      <c r="I67" s="29">
        <v>0</v>
      </c>
      <c r="J67" s="91"/>
      <c r="K67" s="105"/>
    </row>
    <row r="68" spans="1:11" ht="12.75" customHeight="1">
      <c r="A68" s="129" t="s">
        <v>51</v>
      </c>
      <c r="B68" s="130">
        <v>754</v>
      </c>
      <c r="C68" s="130">
        <v>75405</v>
      </c>
      <c r="D68" s="131" t="s">
        <v>90</v>
      </c>
      <c r="E68" s="91">
        <v>33000</v>
      </c>
      <c r="F68" s="91">
        <v>33000</v>
      </c>
      <c r="G68" s="91"/>
      <c r="H68" s="38" t="s">
        <v>12</v>
      </c>
      <c r="I68" s="30">
        <v>0</v>
      </c>
      <c r="J68" s="91">
        <v>0</v>
      </c>
      <c r="K68" s="105" t="s">
        <v>67</v>
      </c>
    </row>
    <row r="69" spans="1:11" ht="16.5" customHeight="1">
      <c r="A69" s="129"/>
      <c r="B69" s="130"/>
      <c r="C69" s="130"/>
      <c r="D69" s="132"/>
      <c r="E69" s="91"/>
      <c r="F69" s="91"/>
      <c r="G69" s="91"/>
      <c r="H69" s="39" t="s">
        <v>14</v>
      </c>
      <c r="I69" s="30">
        <v>0</v>
      </c>
      <c r="J69" s="91"/>
      <c r="K69" s="105"/>
    </row>
    <row r="70" spans="1:11" ht="12.75" customHeight="1">
      <c r="A70" s="129"/>
      <c r="B70" s="130"/>
      <c r="C70" s="130"/>
      <c r="D70" s="132"/>
      <c r="E70" s="91"/>
      <c r="F70" s="91"/>
      <c r="G70" s="91"/>
      <c r="H70" s="39" t="s">
        <v>15</v>
      </c>
      <c r="I70" s="30">
        <v>0</v>
      </c>
      <c r="J70" s="91"/>
      <c r="K70" s="105"/>
    </row>
    <row r="71" spans="1:11" ht="12.75" customHeight="1">
      <c r="A71" s="129"/>
      <c r="B71" s="130"/>
      <c r="C71" s="130"/>
      <c r="D71" s="132"/>
      <c r="E71" s="91"/>
      <c r="F71" s="91"/>
      <c r="G71" s="91"/>
      <c r="H71" s="40" t="s">
        <v>16</v>
      </c>
      <c r="I71" s="29">
        <v>0</v>
      </c>
      <c r="J71" s="91"/>
      <c r="K71" s="105"/>
    </row>
    <row r="72" spans="1:11" s="2" customFormat="1" ht="25.5" customHeight="1">
      <c r="A72" s="20"/>
      <c r="B72" s="20" t="s">
        <v>91</v>
      </c>
      <c r="C72" s="20" t="s">
        <v>92</v>
      </c>
      <c r="D72" s="17" t="s">
        <v>59</v>
      </c>
      <c r="E72" s="44">
        <f>SUM(E64:E71)</f>
        <v>63000</v>
      </c>
      <c r="F72" s="44">
        <f>SUM(F64:F71)</f>
        <v>63000</v>
      </c>
      <c r="G72" s="44">
        <f>SUM(H64:H71)</f>
        <v>0</v>
      </c>
      <c r="H72" s="45"/>
      <c r="I72" s="46">
        <f>SUM(I64:I71)</f>
        <v>0</v>
      </c>
      <c r="J72" s="44">
        <f>SUM(J64:J71)</f>
        <v>0</v>
      </c>
      <c r="K72" s="21" t="s">
        <v>22</v>
      </c>
    </row>
    <row r="73" spans="1:11" ht="13.5" customHeight="1">
      <c r="A73" s="129" t="s">
        <v>54</v>
      </c>
      <c r="B73" s="130">
        <v>754</v>
      </c>
      <c r="C73" s="130">
        <v>75411</v>
      </c>
      <c r="D73" s="132" t="s">
        <v>52</v>
      </c>
      <c r="E73" s="91">
        <f>SUM(F73+G73+I73+I74+I75+I76+J73)</f>
        <v>420000</v>
      </c>
      <c r="F73" s="91">
        <v>420000</v>
      </c>
      <c r="G73" s="91"/>
      <c r="H73" s="38" t="s">
        <v>12</v>
      </c>
      <c r="I73" s="47">
        <v>0</v>
      </c>
      <c r="J73" s="91">
        <v>0</v>
      </c>
      <c r="K73" s="105" t="s">
        <v>68</v>
      </c>
    </row>
    <row r="74" spans="1:11" ht="15" customHeight="1">
      <c r="A74" s="129"/>
      <c r="B74" s="130"/>
      <c r="C74" s="130"/>
      <c r="D74" s="132"/>
      <c r="E74" s="91">
        <f>SUM(F74+G74+I74+I75+I76+I98+J74)</f>
        <v>10000</v>
      </c>
      <c r="F74" s="91"/>
      <c r="G74" s="91"/>
      <c r="H74" s="39" t="s">
        <v>14</v>
      </c>
      <c r="I74" s="30">
        <v>0</v>
      </c>
      <c r="J74" s="91"/>
      <c r="K74" s="105"/>
    </row>
    <row r="75" spans="1:11" ht="14.25" customHeight="1">
      <c r="A75" s="129"/>
      <c r="B75" s="130"/>
      <c r="C75" s="130"/>
      <c r="D75" s="132"/>
      <c r="E75" s="91" t="e">
        <f>SUM(F75+G75+I75+I76+I98+#REF!+J75)</f>
        <v>#REF!</v>
      </c>
      <c r="F75" s="91"/>
      <c r="G75" s="91"/>
      <c r="H75" s="39" t="s">
        <v>15</v>
      </c>
      <c r="I75" s="30">
        <v>0</v>
      </c>
      <c r="J75" s="91"/>
      <c r="K75" s="105"/>
    </row>
    <row r="76" spans="1:11" ht="15.75" customHeight="1">
      <c r="A76" s="142"/>
      <c r="B76" s="143"/>
      <c r="C76" s="143"/>
      <c r="D76" s="144"/>
      <c r="E76" s="106" t="e">
        <f>SUM(F76+G76+I76+I98+#REF!+#REF!+J76)</f>
        <v>#REF!</v>
      </c>
      <c r="F76" s="106"/>
      <c r="G76" s="106"/>
      <c r="H76" s="48" t="s">
        <v>16</v>
      </c>
      <c r="I76" s="32">
        <v>0</v>
      </c>
      <c r="J76" s="106"/>
      <c r="K76" s="105"/>
    </row>
    <row r="77" spans="1:11" ht="15" customHeight="1">
      <c r="A77" s="115" t="s">
        <v>57</v>
      </c>
      <c r="B77" s="118">
        <v>754</v>
      </c>
      <c r="C77" s="118">
        <v>75411</v>
      </c>
      <c r="D77" s="121" t="s">
        <v>99</v>
      </c>
      <c r="E77" s="91">
        <f>SUM(F77+G77+I77+I78+I79+I80+J77)</f>
        <v>4000</v>
      </c>
      <c r="F77" s="107">
        <v>4000</v>
      </c>
      <c r="G77" s="109"/>
      <c r="H77" s="49" t="s">
        <v>12</v>
      </c>
      <c r="I77" s="35">
        <v>0</v>
      </c>
      <c r="J77" s="112">
        <v>0</v>
      </c>
      <c r="K77" s="105" t="s">
        <v>68</v>
      </c>
    </row>
    <row r="78" spans="1:11" ht="13.5" customHeight="1">
      <c r="A78" s="116"/>
      <c r="B78" s="119"/>
      <c r="C78" s="119"/>
      <c r="D78" s="122"/>
      <c r="E78" s="91">
        <f>SUM(F78+G78+I78+I79+I80+I98+J78)</f>
        <v>10000</v>
      </c>
      <c r="F78" s="78"/>
      <c r="G78" s="110"/>
      <c r="H78" s="50" t="s">
        <v>14</v>
      </c>
      <c r="I78" s="33">
        <v>0</v>
      </c>
      <c r="J78" s="113"/>
      <c r="K78" s="105"/>
    </row>
    <row r="79" spans="1:11" ht="12" customHeight="1">
      <c r="A79" s="116"/>
      <c r="B79" s="119"/>
      <c r="C79" s="119"/>
      <c r="D79" s="122"/>
      <c r="E79" s="91">
        <f>SUM(F79+G79+I79+I80+I98+I107+J79)</f>
        <v>160000</v>
      </c>
      <c r="F79" s="78"/>
      <c r="G79" s="110"/>
      <c r="H79" s="50" t="s">
        <v>15</v>
      </c>
      <c r="I79" s="33">
        <v>0</v>
      </c>
      <c r="J79" s="113"/>
      <c r="K79" s="105"/>
    </row>
    <row r="80" spans="1:11" ht="12" customHeight="1">
      <c r="A80" s="117"/>
      <c r="B80" s="120"/>
      <c r="C80" s="120"/>
      <c r="D80" s="123"/>
      <c r="E80" s="106" t="e">
        <f>SUM(F80+G80+I80+I98+I107+H137+J80)</f>
        <v>#VALUE!</v>
      </c>
      <c r="F80" s="108"/>
      <c r="G80" s="111"/>
      <c r="H80" s="51" t="s">
        <v>16</v>
      </c>
      <c r="I80" s="34">
        <v>0</v>
      </c>
      <c r="J80" s="114"/>
      <c r="K80" s="105"/>
    </row>
    <row r="81" spans="1:11" ht="22.5" customHeight="1">
      <c r="A81" s="115" t="s">
        <v>2</v>
      </c>
      <c r="B81" s="118">
        <v>754</v>
      </c>
      <c r="C81" s="118">
        <v>75411</v>
      </c>
      <c r="D81" s="121" t="s">
        <v>60</v>
      </c>
      <c r="E81" s="91">
        <f>SUM(F81+G81+I81+I82+I83+I84+J81)</f>
        <v>10000</v>
      </c>
      <c r="F81" s="107"/>
      <c r="G81" s="109"/>
      <c r="H81" s="49" t="s">
        <v>12</v>
      </c>
      <c r="I81" s="35">
        <v>0</v>
      </c>
      <c r="J81" s="112">
        <v>0</v>
      </c>
      <c r="K81" s="105" t="s">
        <v>68</v>
      </c>
    </row>
    <row r="82" spans="1:11" ht="20.25" customHeight="1">
      <c r="A82" s="116"/>
      <c r="B82" s="119"/>
      <c r="C82" s="119"/>
      <c r="D82" s="122"/>
      <c r="E82" s="91" t="e">
        <f>SUM(F82+G82+I82+I83+I84+#REF!+J82)</f>
        <v>#REF!</v>
      </c>
      <c r="F82" s="78"/>
      <c r="G82" s="110"/>
      <c r="H82" s="50" t="s">
        <v>14</v>
      </c>
      <c r="I82" s="69">
        <v>10000</v>
      </c>
      <c r="J82" s="113"/>
      <c r="K82" s="105"/>
    </row>
    <row r="83" spans="1:11" ht="18.75" customHeight="1">
      <c r="A83" s="116"/>
      <c r="B83" s="119"/>
      <c r="C83" s="119"/>
      <c r="D83" s="122"/>
      <c r="E83" s="91" t="e">
        <f>SUM(F83+G83+I83+I84+#REF!+I111+J83)</f>
        <v>#REF!</v>
      </c>
      <c r="F83" s="78"/>
      <c r="G83" s="110"/>
      <c r="H83" s="50" t="s">
        <v>15</v>
      </c>
      <c r="I83" s="33">
        <v>0</v>
      </c>
      <c r="J83" s="113"/>
      <c r="K83" s="105"/>
    </row>
    <row r="84" spans="1:11" ht="27" customHeight="1">
      <c r="A84" s="117"/>
      <c r="B84" s="120"/>
      <c r="C84" s="120"/>
      <c r="D84" s="123"/>
      <c r="E84" s="106" t="e">
        <f>SUM(F84+G84+I84+#REF!+I111+H141+J84)</f>
        <v>#REF!</v>
      </c>
      <c r="F84" s="108"/>
      <c r="G84" s="111"/>
      <c r="H84" s="51" t="s">
        <v>16</v>
      </c>
      <c r="I84" s="34">
        <v>0</v>
      </c>
      <c r="J84" s="114"/>
      <c r="K84" s="105"/>
    </row>
    <row r="85" spans="1:11" ht="16.5" customHeight="1">
      <c r="A85" s="115" t="s">
        <v>58</v>
      </c>
      <c r="B85" s="118">
        <v>754</v>
      </c>
      <c r="C85" s="118">
        <v>75411</v>
      </c>
      <c r="D85" s="121" t="s">
        <v>69</v>
      </c>
      <c r="E85" s="91">
        <f>SUM(F85+G85+I85+I86+I87+I88+J85)</f>
        <v>80000</v>
      </c>
      <c r="F85" s="107">
        <v>80000</v>
      </c>
      <c r="G85" s="124"/>
      <c r="H85" s="39" t="s">
        <v>12</v>
      </c>
      <c r="I85" s="30">
        <v>0</v>
      </c>
      <c r="J85" s="112">
        <v>0</v>
      </c>
      <c r="K85" s="105" t="s">
        <v>68</v>
      </c>
    </row>
    <row r="86" spans="1:11" ht="10.5" customHeight="1">
      <c r="A86" s="116"/>
      <c r="B86" s="119"/>
      <c r="C86" s="119"/>
      <c r="D86" s="122"/>
      <c r="E86" s="91">
        <f>SUM(F86+G86+I86+I87+I88+I102+J86)</f>
        <v>0</v>
      </c>
      <c r="F86" s="78"/>
      <c r="G86" s="125"/>
      <c r="H86" s="39" t="s">
        <v>14</v>
      </c>
      <c r="I86" s="30">
        <v>0</v>
      </c>
      <c r="J86" s="113"/>
      <c r="K86" s="105"/>
    </row>
    <row r="87" spans="1:11" ht="12.75" customHeight="1">
      <c r="A87" s="116"/>
      <c r="B87" s="119"/>
      <c r="C87" s="119"/>
      <c r="D87" s="122"/>
      <c r="E87" s="91">
        <f>SUM(F87+G87+I87+I88+I102+I115+J87)</f>
        <v>0</v>
      </c>
      <c r="F87" s="78"/>
      <c r="G87" s="125"/>
      <c r="H87" s="39" t="s">
        <v>15</v>
      </c>
      <c r="I87" s="30">
        <v>0</v>
      </c>
      <c r="J87" s="113"/>
      <c r="K87" s="105"/>
    </row>
    <row r="88" spans="1:11" ht="12.75" customHeight="1">
      <c r="A88" s="117"/>
      <c r="B88" s="120"/>
      <c r="C88" s="120"/>
      <c r="D88" s="123"/>
      <c r="E88" s="106">
        <f>SUM(F88+G88+I88+I102+I115+H145+J88)</f>
        <v>0</v>
      </c>
      <c r="F88" s="108"/>
      <c r="G88" s="126"/>
      <c r="H88" s="48" t="s">
        <v>16</v>
      </c>
      <c r="I88" s="52">
        <v>0</v>
      </c>
      <c r="J88" s="114"/>
      <c r="K88" s="105"/>
    </row>
    <row r="89" spans="1:11" ht="12.75" customHeight="1">
      <c r="A89" s="115" t="s">
        <v>61</v>
      </c>
      <c r="B89" s="118">
        <v>754</v>
      </c>
      <c r="C89" s="118">
        <v>75411</v>
      </c>
      <c r="D89" s="121" t="s">
        <v>94</v>
      </c>
      <c r="E89" s="91">
        <f>SUM(F89+G89+I89+I90+I91+I92+J89)</f>
        <v>1400</v>
      </c>
      <c r="F89" s="107">
        <v>1400</v>
      </c>
      <c r="G89" s="124"/>
      <c r="H89" s="39" t="s">
        <v>12</v>
      </c>
      <c r="I89" s="30">
        <v>0</v>
      </c>
      <c r="J89" s="112">
        <v>0</v>
      </c>
      <c r="K89" s="105" t="s">
        <v>68</v>
      </c>
    </row>
    <row r="90" spans="1:11" ht="8.25" customHeight="1">
      <c r="A90" s="116"/>
      <c r="B90" s="119"/>
      <c r="C90" s="119"/>
      <c r="D90" s="122"/>
      <c r="E90" s="91" t="e">
        <f>SUM(F90+G90+I90+I91+I92+#REF!+J90)</f>
        <v>#REF!</v>
      </c>
      <c r="F90" s="78"/>
      <c r="G90" s="125"/>
      <c r="H90" s="39" t="s">
        <v>14</v>
      </c>
      <c r="I90" s="30">
        <v>0</v>
      </c>
      <c r="J90" s="113"/>
      <c r="K90" s="105"/>
    </row>
    <row r="91" spans="1:11" ht="12.75" customHeight="1">
      <c r="A91" s="116"/>
      <c r="B91" s="119"/>
      <c r="C91" s="119"/>
      <c r="D91" s="122"/>
      <c r="E91" s="91" t="e">
        <f>SUM(F91+G91+I91+I92+#REF!+I119+J91)</f>
        <v>#REF!</v>
      </c>
      <c r="F91" s="78"/>
      <c r="G91" s="125"/>
      <c r="H91" s="39" t="s">
        <v>15</v>
      </c>
      <c r="I91" s="30">
        <v>0</v>
      </c>
      <c r="J91" s="113"/>
      <c r="K91" s="105"/>
    </row>
    <row r="92" spans="1:11" ht="9" customHeight="1">
      <c r="A92" s="117"/>
      <c r="B92" s="120"/>
      <c r="C92" s="120"/>
      <c r="D92" s="123"/>
      <c r="E92" s="106" t="e">
        <f>SUM(F92+G92+I92+#REF!+I119+H149+J92)</f>
        <v>#REF!</v>
      </c>
      <c r="F92" s="108"/>
      <c r="G92" s="126"/>
      <c r="H92" s="48" t="s">
        <v>16</v>
      </c>
      <c r="I92" s="52">
        <v>0</v>
      </c>
      <c r="J92" s="114"/>
      <c r="K92" s="105"/>
    </row>
    <row r="93" spans="1:11" ht="27.75" customHeight="1">
      <c r="A93" s="16"/>
      <c r="B93" s="18">
        <v>754</v>
      </c>
      <c r="C93" s="19">
        <v>75411</v>
      </c>
      <c r="D93" s="17" t="s">
        <v>59</v>
      </c>
      <c r="E93" s="81">
        <f>SUM(F93+G93+I93+J93)</f>
        <v>515400</v>
      </c>
      <c r="F93" s="81">
        <f>SUM(F73:F92)</f>
        <v>505400</v>
      </c>
      <c r="G93" s="81">
        <f>SUM(G73:G92)</f>
        <v>0</v>
      </c>
      <c r="H93" s="85"/>
      <c r="I93" s="86">
        <f>I74+I82</f>
        <v>10000</v>
      </c>
      <c r="J93" s="81">
        <f>SUM(J73:J92)</f>
        <v>0</v>
      </c>
      <c r="K93" s="87"/>
    </row>
    <row r="94" spans="1:11" ht="12.75" customHeight="1">
      <c r="A94" s="115" t="s">
        <v>63</v>
      </c>
      <c r="B94" s="118">
        <v>754</v>
      </c>
      <c r="C94" s="118">
        <v>75421</v>
      </c>
      <c r="D94" s="121" t="s">
        <v>70</v>
      </c>
      <c r="E94" s="91">
        <f>SUM(F94+G94+I94+I95+I96+I97+J94)</f>
        <v>10700</v>
      </c>
      <c r="F94" s="107">
        <v>10700</v>
      </c>
      <c r="G94" s="124"/>
      <c r="H94" s="38" t="s">
        <v>12</v>
      </c>
      <c r="I94" s="30">
        <v>0</v>
      </c>
      <c r="J94" s="112">
        <v>0</v>
      </c>
      <c r="K94" s="105" t="s">
        <v>36</v>
      </c>
    </row>
    <row r="95" spans="1:11" ht="14.25" customHeight="1">
      <c r="A95" s="116"/>
      <c r="B95" s="119"/>
      <c r="C95" s="119"/>
      <c r="D95" s="122"/>
      <c r="E95" s="91">
        <f>SUM(F95+G95+I95+I96+I97+I111+J95)</f>
        <v>0</v>
      </c>
      <c r="F95" s="78"/>
      <c r="G95" s="125"/>
      <c r="H95" s="39" t="s">
        <v>14</v>
      </c>
      <c r="I95" s="30">
        <v>0</v>
      </c>
      <c r="J95" s="113"/>
      <c r="K95" s="105"/>
    </row>
    <row r="96" spans="1:11" ht="13.5" customHeight="1">
      <c r="A96" s="116"/>
      <c r="B96" s="119"/>
      <c r="C96" s="119"/>
      <c r="D96" s="122"/>
      <c r="E96" s="91">
        <f>SUM(F96+G96+I96+I97+I111+I124+J96)</f>
        <v>0</v>
      </c>
      <c r="F96" s="78"/>
      <c r="G96" s="125"/>
      <c r="H96" s="39" t="s">
        <v>15</v>
      </c>
      <c r="I96" s="30">
        <v>0</v>
      </c>
      <c r="J96" s="113"/>
      <c r="K96" s="105"/>
    </row>
    <row r="97" spans="1:11" ht="15.75" customHeight="1">
      <c r="A97" s="117"/>
      <c r="B97" s="120"/>
      <c r="C97" s="120"/>
      <c r="D97" s="123"/>
      <c r="E97" s="106">
        <f>SUM(F97+G97+I97+I111+I124+H154+J97)</f>
        <v>0</v>
      </c>
      <c r="F97" s="108"/>
      <c r="G97" s="126"/>
      <c r="H97" s="48" t="s">
        <v>16</v>
      </c>
      <c r="I97" s="52">
        <v>0</v>
      </c>
      <c r="J97" s="114"/>
      <c r="K97" s="105"/>
    </row>
    <row r="98" spans="1:11" s="2" customFormat="1" ht="22.5" customHeight="1">
      <c r="A98" s="133" t="s">
        <v>53</v>
      </c>
      <c r="B98" s="133"/>
      <c r="C98" s="133"/>
      <c r="D98" s="133"/>
      <c r="E98" s="53">
        <f>SUM(E72+E93+E94)</f>
        <v>589100</v>
      </c>
      <c r="F98" s="53">
        <f>SUM(F72+F93+F94)</f>
        <v>579100</v>
      </c>
      <c r="G98" s="53">
        <f>SUM(G72+G93+G94)</f>
        <v>0</v>
      </c>
      <c r="H98" s="54"/>
      <c r="I98" s="71">
        <f>SUM(I72+I93+I94+I95+I96+I97)</f>
        <v>10000</v>
      </c>
      <c r="J98" s="55">
        <f>SUM(J72+J93+J94)</f>
        <v>0</v>
      </c>
      <c r="K98" s="15" t="s">
        <v>22</v>
      </c>
    </row>
    <row r="99" spans="1:11" s="8" customFormat="1" ht="12.75" customHeight="1">
      <c r="A99" s="129" t="s">
        <v>72</v>
      </c>
      <c r="B99" s="130">
        <v>801</v>
      </c>
      <c r="C99" s="130">
        <v>80105</v>
      </c>
      <c r="D99" s="131" t="s">
        <v>88</v>
      </c>
      <c r="E99" s="91">
        <f>SUM(F99+G99+I99+I100+I101+I102+J99)</f>
        <v>186250</v>
      </c>
      <c r="F99" s="91">
        <v>36250</v>
      </c>
      <c r="G99" s="127"/>
      <c r="H99" s="49" t="s">
        <v>12</v>
      </c>
      <c r="I99" s="72">
        <v>150000</v>
      </c>
      <c r="J99" s="128">
        <v>0</v>
      </c>
      <c r="K99" s="105" t="s">
        <v>64</v>
      </c>
    </row>
    <row r="100" spans="1:11" s="8" customFormat="1" ht="16.5" customHeight="1">
      <c r="A100" s="129"/>
      <c r="B100" s="130"/>
      <c r="C100" s="130"/>
      <c r="D100" s="132"/>
      <c r="E100" s="91">
        <f>SUM(F100+G100+I100+I101+I102+I120+J100)</f>
        <v>0</v>
      </c>
      <c r="F100" s="91"/>
      <c r="G100" s="127"/>
      <c r="H100" s="50" t="s">
        <v>14</v>
      </c>
      <c r="I100" s="33">
        <v>0</v>
      </c>
      <c r="J100" s="128"/>
      <c r="K100" s="105"/>
    </row>
    <row r="101" spans="1:11" s="8" customFormat="1" ht="12.75" customHeight="1">
      <c r="A101" s="129"/>
      <c r="B101" s="130"/>
      <c r="C101" s="130"/>
      <c r="D101" s="132"/>
      <c r="E101" s="91">
        <f>SUM(F101+G101+I101+I102+I120+I133+J101)</f>
        <v>0</v>
      </c>
      <c r="F101" s="91"/>
      <c r="G101" s="127"/>
      <c r="H101" s="50" t="s">
        <v>15</v>
      </c>
      <c r="I101" s="33">
        <v>0</v>
      </c>
      <c r="J101" s="128"/>
      <c r="K101" s="105"/>
    </row>
    <row r="102" spans="1:11" s="8" customFormat="1" ht="20.25" customHeight="1">
      <c r="A102" s="129"/>
      <c r="B102" s="130"/>
      <c r="C102" s="130"/>
      <c r="D102" s="130"/>
      <c r="E102" s="106">
        <f>SUM(F102+G102+I102+I120+I133+H163+J102)</f>
        <v>0</v>
      </c>
      <c r="F102" s="91"/>
      <c r="G102" s="127"/>
      <c r="H102" s="51" t="s">
        <v>16</v>
      </c>
      <c r="I102" s="34">
        <v>0</v>
      </c>
      <c r="J102" s="128"/>
      <c r="K102" s="105"/>
    </row>
    <row r="103" spans="1:11" s="8" customFormat="1" ht="16.5" customHeight="1">
      <c r="A103" s="96" t="s">
        <v>71</v>
      </c>
      <c r="B103" s="99">
        <v>801</v>
      </c>
      <c r="C103" s="99">
        <v>80120</v>
      </c>
      <c r="D103" s="102" t="s">
        <v>55</v>
      </c>
      <c r="E103" s="91">
        <f>SUM(F103+G103+I103+I104+I105+I106+J103)</f>
        <v>139080</v>
      </c>
      <c r="F103" s="79">
        <v>139080</v>
      </c>
      <c r="G103" s="77"/>
      <c r="H103" s="49" t="s">
        <v>12</v>
      </c>
      <c r="I103" s="35">
        <v>0</v>
      </c>
      <c r="J103" s="93">
        <v>0</v>
      </c>
      <c r="K103" s="88" t="s">
        <v>102</v>
      </c>
    </row>
    <row r="104" spans="1:11" s="8" customFormat="1" ht="14.25" customHeight="1">
      <c r="A104" s="97"/>
      <c r="B104" s="100"/>
      <c r="C104" s="100"/>
      <c r="D104" s="103"/>
      <c r="E104" s="91">
        <f>SUM(F104+G104+I104+I105+I106+I124+J104)</f>
        <v>0</v>
      </c>
      <c r="F104" s="80"/>
      <c r="G104" s="78"/>
      <c r="H104" s="50" t="s">
        <v>14</v>
      </c>
      <c r="I104" s="33">
        <v>0</v>
      </c>
      <c r="J104" s="94"/>
      <c r="K104" s="89"/>
    </row>
    <row r="105" spans="1:11" s="8" customFormat="1" ht="14.25" customHeight="1">
      <c r="A105" s="97"/>
      <c r="B105" s="100"/>
      <c r="C105" s="100"/>
      <c r="D105" s="103"/>
      <c r="E105" s="91">
        <f>SUM(F105+G105+I105+I106+I124+I137+J105)</f>
        <v>0</v>
      </c>
      <c r="F105" s="80"/>
      <c r="G105" s="78"/>
      <c r="H105" s="50" t="s">
        <v>15</v>
      </c>
      <c r="I105" s="33">
        <v>0</v>
      </c>
      <c r="J105" s="94"/>
      <c r="K105" s="89"/>
    </row>
    <row r="106" spans="1:11" s="8" customFormat="1" ht="18.75" customHeight="1">
      <c r="A106" s="98"/>
      <c r="B106" s="101"/>
      <c r="C106" s="101"/>
      <c r="D106" s="104"/>
      <c r="E106" s="91">
        <f>SUM(F106+G106+I106+I124+I137+H167+J106)</f>
        <v>0</v>
      </c>
      <c r="F106" s="76"/>
      <c r="G106" s="92"/>
      <c r="H106" s="50" t="s">
        <v>16</v>
      </c>
      <c r="I106" s="33">
        <v>0</v>
      </c>
      <c r="J106" s="95"/>
      <c r="K106" s="90"/>
    </row>
    <row r="107" spans="1:11" s="8" customFormat="1" ht="22.5" customHeight="1">
      <c r="A107" s="133" t="s">
        <v>62</v>
      </c>
      <c r="B107" s="133"/>
      <c r="C107" s="133"/>
      <c r="D107" s="133"/>
      <c r="E107" s="22">
        <f>SUM(E99:E106)</f>
        <v>325330</v>
      </c>
      <c r="F107" s="22">
        <f>SUM(F99:F106)</f>
        <v>175330</v>
      </c>
      <c r="G107" s="56">
        <f>SUM(G99:G106)</f>
        <v>0</v>
      </c>
      <c r="H107" s="57"/>
      <c r="I107" s="73">
        <f>SUM(I99:I106)</f>
        <v>150000</v>
      </c>
      <c r="J107" s="58">
        <f>SUM(J99:J106)</f>
        <v>0</v>
      </c>
      <c r="K107" s="14"/>
    </row>
    <row r="108" spans="1:11" s="8" customFormat="1" ht="15" customHeight="1">
      <c r="A108" s="96" t="s">
        <v>78</v>
      </c>
      <c r="B108" s="130">
        <v>851</v>
      </c>
      <c r="C108" s="130">
        <v>85111</v>
      </c>
      <c r="D108" s="131" t="s">
        <v>101</v>
      </c>
      <c r="E108" s="91">
        <f>SUM(F108+G108+I108+I109+I110+I111+J108)</f>
        <v>4260000</v>
      </c>
      <c r="F108" s="91">
        <v>4260000</v>
      </c>
      <c r="G108" s="127"/>
      <c r="H108" s="49" t="s">
        <v>12</v>
      </c>
      <c r="I108" s="59">
        <v>0</v>
      </c>
      <c r="J108" s="128">
        <v>0</v>
      </c>
      <c r="K108" s="105" t="s">
        <v>73</v>
      </c>
    </row>
    <row r="109" spans="1:11" s="8" customFormat="1" ht="16.5" customHeight="1">
      <c r="A109" s="97"/>
      <c r="B109" s="130"/>
      <c r="C109" s="130"/>
      <c r="D109" s="132"/>
      <c r="E109" s="91">
        <f>SUM(F109+G109+I109+I110+I111+I129+J109)</f>
        <v>0</v>
      </c>
      <c r="F109" s="91"/>
      <c r="G109" s="127"/>
      <c r="H109" s="50" t="s">
        <v>14</v>
      </c>
      <c r="I109" s="60">
        <v>0</v>
      </c>
      <c r="J109" s="128"/>
      <c r="K109" s="105"/>
    </row>
    <row r="110" spans="1:11" s="8" customFormat="1" ht="14.25" customHeight="1">
      <c r="A110" s="97"/>
      <c r="B110" s="130"/>
      <c r="C110" s="130"/>
      <c r="D110" s="132"/>
      <c r="E110" s="91">
        <f>SUM(F110+G110+I110+I111+I129+I142+J110)</f>
        <v>0</v>
      </c>
      <c r="F110" s="91"/>
      <c r="G110" s="127"/>
      <c r="H110" s="50" t="s">
        <v>15</v>
      </c>
      <c r="I110" s="60">
        <v>0</v>
      </c>
      <c r="J110" s="128"/>
      <c r="K110" s="105"/>
    </row>
    <row r="111" spans="1:11" s="8" customFormat="1" ht="17.25" customHeight="1">
      <c r="A111" s="98"/>
      <c r="B111" s="130"/>
      <c r="C111" s="130"/>
      <c r="D111" s="130"/>
      <c r="E111" s="106">
        <f>SUM(F111+G111+I111+I129+I142+H172+J111)</f>
        <v>0</v>
      </c>
      <c r="F111" s="91"/>
      <c r="G111" s="127"/>
      <c r="H111" s="51" t="s">
        <v>16</v>
      </c>
      <c r="I111" s="61">
        <v>0</v>
      </c>
      <c r="J111" s="128"/>
      <c r="K111" s="105"/>
    </row>
    <row r="112" spans="1:11" s="2" customFormat="1" ht="26.25" customHeight="1">
      <c r="A112" s="145" t="s">
        <v>76</v>
      </c>
      <c r="B112" s="145"/>
      <c r="C112" s="145"/>
      <c r="D112" s="145"/>
      <c r="E112" s="41">
        <f>E108</f>
        <v>4260000</v>
      </c>
      <c r="F112" s="41">
        <f>F108</f>
        <v>4260000</v>
      </c>
      <c r="G112" s="62">
        <f>G108</f>
        <v>0</v>
      </c>
      <c r="H112" s="63"/>
      <c r="I112" s="64">
        <f>I108</f>
        <v>0</v>
      </c>
      <c r="J112" s="65">
        <f>J108</f>
        <v>0</v>
      </c>
      <c r="K112" s="7" t="s">
        <v>22</v>
      </c>
    </row>
    <row r="113" spans="1:11" s="2" customFormat="1" ht="13.5" customHeight="1">
      <c r="A113" s="96" t="s">
        <v>77</v>
      </c>
      <c r="B113" s="130">
        <v>852</v>
      </c>
      <c r="C113" s="130">
        <v>85203</v>
      </c>
      <c r="D113" s="131" t="s">
        <v>79</v>
      </c>
      <c r="E113" s="91">
        <f>SUM(F113+G113+I113+I114+I115+I116+J113)</f>
        <v>6000</v>
      </c>
      <c r="F113" s="91">
        <v>6000</v>
      </c>
      <c r="G113" s="127"/>
      <c r="H113" s="49" t="s">
        <v>12</v>
      </c>
      <c r="I113" s="59">
        <v>0</v>
      </c>
      <c r="J113" s="128">
        <v>0</v>
      </c>
      <c r="K113" s="105" t="s">
        <v>80</v>
      </c>
    </row>
    <row r="114" spans="1:11" s="2" customFormat="1" ht="14.25" customHeight="1">
      <c r="A114" s="97"/>
      <c r="B114" s="130"/>
      <c r="C114" s="130"/>
      <c r="D114" s="132"/>
      <c r="E114" s="91">
        <f>SUM(F114+G114+I114+I115+I116+I134+J114)</f>
        <v>0</v>
      </c>
      <c r="F114" s="91"/>
      <c r="G114" s="127"/>
      <c r="H114" s="50" t="s">
        <v>14</v>
      </c>
      <c r="I114" s="60">
        <v>0</v>
      </c>
      <c r="J114" s="128"/>
      <c r="K114" s="105"/>
    </row>
    <row r="115" spans="1:11" s="2" customFormat="1" ht="15.75" customHeight="1">
      <c r="A115" s="97"/>
      <c r="B115" s="130"/>
      <c r="C115" s="130"/>
      <c r="D115" s="132"/>
      <c r="E115" s="91">
        <f>SUM(F115+G115+I115+I116+I134+I147+J115)</f>
        <v>0</v>
      </c>
      <c r="F115" s="91"/>
      <c r="G115" s="127"/>
      <c r="H115" s="50" t="s">
        <v>15</v>
      </c>
      <c r="I115" s="60">
        <v>0</v>
      </c>
      <c r="J115" s="128"/>
      <c r="K115" s="105"/>
    </row>
    <row r="116" spans="1:11" s="2" customFormat="1" ht="15.75" customHeight="1">
      <c r="A116" s="98"/>
      <c r="B116" s="130"/>
      <c r="C116" s="130"/>
      <c r="D116" s="130"/>
      <c r="E116" s="106">
        <f>SUM(F116+G116+I116+I134+I147+H177+J116)</f>
        <v>0</v>
      </c>
      <c r="F116" s="91"/>
      <c r="G116" s="127"/>
      <c r="H116" s="51" t="s">
        <v>16</v>
      </c>
      <c r="I116" s="61">
        <v>0</v>
      </c>
      <c r="J116" s="128"/>
      <c r="K116" s="105"/>
    </row>
    <row r="117" spans="1:11" s="2" customFormat="1" ht="31.5" customHeight="1">
      <c r="A117" s="145" t="s">
        <v>86</v>
      </c>
      <c r="B117" s="145"/>
      <c r="C117" s="145"/>
      <c r="D117" s="145"/>
      <c r="E117" s="41">
        <f>E113</f>
        <v>6000</v>
      </c>
      <c r="F117" s="41">
        <f>F113</f>
        <v>6000</v>
      </c>
      <c r="G117" s="62">
        <f>G113</f>
        <v>0</v>
      </c>
      <c r="H117" s="63"/>
      <c r="I117" s="64">
        <f>I113</f>
        <v>0</v>
      </c>
      <c r="J117" s="65">
        <f>J113</f>
        <v>0</v>
      </c>
      <c r="K117" s="7" t="s">
        <v>22</v>
      </c>
    </row>
    <row r="118" spans="1:11" s="2" customFormat="1" ht="18" customHeight="1">
      <c r="A118" s="96" t="s">
        <v>105</v>
      </c>
      <c r="B118" s="130">
        <v>854</v>
      </c>
      <c r="C118" s="130">
        <v>85403</v>
      </c>
      <c r="D118" s="131" t="s">
        <v>87</v>
      </c>
      <c r="E118" s="91">
        <f>SUM(F118+G118+I118+I119+I120+I121+J118)</f>
        <v>3782</v>
      </c>
      <c r="F118" s="91">
        <v>3782</v>
      </c>
      <c r="G118" s="127"/>
      <c r="H118" s="49" t="s">
        <v>12</v>
      </c>
      <c r="I118" s="59">
        <v>0</v>
      </c>
      <c r="J118" s="128">
        <v>0</v>
      </c>
      <c r="K118" s="105" t="s">
        <v>81</v>
      </c>
    </row>
    <row r="119" spans="1:11" s="2" customFormat="1" ht="15.75" customHeight="1">
      <c r="A119" s="97"/>
      <c r="B119" s="130"/>
      <c r="C119" s="130"/>
      <c r="D119" s="132"/>
      <c r="E119" s="91">
        <f>SUM(F119+G119+I119+I120+I121+I139+J119)</f>
        <v>0</v>
      </c>
      <c r="F119" s="91"/>
      <c r="G119" s="127"/>
      <c r="H119" s="50" t="s">
        <v>14</v>
      </c>
      <c r="I119" s="60">
        <v>0</v>
      </c>
      <c r="J119" s="128"/>
      <c r="K119" s="105"/>
    </row>
    <row r="120" spans="1:11" s="2" customFormat="1" ht="14.25" customHeight="1">
      <c r="A120" s="97"/>
      <c r="B120" s="130"/>
      <c r="C120" s="130"/>
      <c r="D120" s="132"/>
      <c r="E120" s="91">
        <f>SUM(F120+G120+I120+I121+I139+I152+J120)</f>
        <v>0</v>
      </c>
      <c r="F120" s="91"/>
      <c r="G120" s="127"/>
      <c r="H120" s="50" t="s">
        <v>15</v>
      </c>
      <c r="I120" s="60">
        <v>0</v>
      </c>
      <c r="J120" s="128"/>
      <c r="K120" s="105"/>
    </row>
    <row r="121" spans="1:11" s="2" customFormat="1" ht="16.5" customHeight="1">
      <c r="A121" s="98"/>
      <c r="B121" s="130"/>
      <c r="C121" s="130"/>
      <c r="D121" s="130"/>
      <c r="E121" s="106">
        <f>SUM(F121+G121+I121+I139+I152+H182+J121)</f>
        <v>0</v>
      </c>
      <c r="F121" s="91"/>
      <c r="G121" s="127"/>
      <c r="H121" s="51" t="s">
        <v>16</v>
      </c>
      <c r="I121" s="61">
        <v>0</v>
      </c>
      <c r="J121" s="128"/>
      <c r="K121" s="105"/>
    </row>
    <row r="122" spans="1:11" s="2" customFormat="1" ht="14.25" customHeight="1">
      <c r="A122" s="96" t="s">
        <v>106</v>
      </c>
      <c r="B122" s="130">
        <v>854</v>
      </c>
      <c r="C122" s="130">
        <v>85403</v>
      </c>
      <c r="D122" s="131" t="s">
        <v>82</v>
      </c>
      <c r="E122" s="91">
        <f>SUM(F122+G122+I122+I123+I124+I125+J122)</f>
        <v>6832</v>
      </c>
      <c r="F122" s="91">
        <v>6832</v>
      </c>
      <c r="G122" s="127"/>
      <c r="H122" s="50" t="s">
        <v>12</v>
      </c>
      <c r="I122" s="60">
        <v>0</v>
      </c>
      <c r="J122" s="128">
        <v>0</v>
      </c>
      <c r="K122" s="105" t="s">
        <v>81</v>
      </c>
    </row>
    <row r="123" spans="1:11" s="2" customFormat="1" ht="16.5" customHeight="1">
      <c r="A123" s="97"/>
      <c r="B123" s="130"/>
      <c r="C123" s="130"/>
      <c r="D123" s="132"/>
      <c r="E123" s="91">
        <f>SUM(F123+G123+I123+I124+I125+I143+J123)</f>
        <v>0</v>
      </c>
      <c r="F123" s="91"/>
      <c r="G123" s="127"/>
      <c r="H123" s="50" t="s">
        <v>14</v>
      </c>
      <c r="I123" s="60">
        <v>0</v>
      </c>
      <c r="J123" s="128"/>
      <c r="K123" s="105"/>
    </row>
    <row r="124" spans="1:11" s="2" customFormat="1" ht="13.5" customHeight="1">
      <c r="A124" s="97"/>
      <c r="B124" s="130"/>
      <c r="C124" s="130"/>
      <c r="D124" s="132"/>
      <c r="E124" s="91">
        <f>SUM(F124+G124+I124+I125+I143+I156+J124)</f>
        <v>0</v>
      </c>
      <c r="F124" s="91"/>
      <c r="G124" s="127"/>
      <c r="H124" s="50" t="s">
        <v>15</v>
      </c>
      <c r="I124" s="60">
        <v>0</v>
      </c>
      <c r="J124" s="128"/>
      <c r="K124" s="105"/>
    </row>
    <row r="125" spans="1:11" s="2" customFormat="1" ht="13.5" customHeight="1">
      <c r="A125" s="98"/>
      <c r="B125" s="130"/>
      <c r="C125" s="130"/>
      <c r="D125" s="130"/>
      <c r="E125" s="106">
        <f>SUM(F125+G125+I125+I143+I156+H186+J125)</f>
        <v>0</v>
      </c>
      <c r="F125" s="91"/>
      <c r="G125" s="127"/>
      <c r="H125" s="51" t="s">
        <v>16</v>
      </c>
      <c r="I125" s="61">
        <v>0</v>
      </c>
      <c r="J125" s="128"/>
      <c r="K125" s="105"/>
    </row>
    <row r="126" spans="1:11" s="2" customFormat="1" ht="15" customHeight="1">
      <c r="A126" s="96" t="s">
        <v>84</v>
      </c>
      <c r="B126" s="130">
        <v>854</v>
      </c>
      <c r="C126" s="130">
        <v>85403</v>
      </c>
      <c r="D126" s="131" t="s">
        <v>83</v>
      </c>
      <c r="E126" s="91">
        <f>SUM(F126+G126+I126+I127+I128+I129+J126)</f>
        <v>3837</v>
      </c>
      <c r="F126" s="91">
        <v>3837</v>
      </c>
      <c r="G126" s="127"/>
      <c r="H126" s="50" t="s">
        <v>12</v>
      </c>
      <c r="I126" s="60">
        <v>0</v>
      </c>
      <c r="J126" s="128">
        <v>0</v>
      </c>
      <c r="K126" s="105" t="s">
        <v>81</v>
      </c>
    </row>
    <row r="127" spans="1:11" s="2" customFormat="1" ht="14.25" customHeight="1">
      <c r="A127" s="97"/>
      <c r="B127" s="130"/>
      <c r="C127" s="130"/>
      <c r="D127" s="132"/>
      <c r="E127" s="91">
        <f>SUM(F127+G127+I127+I128+I129+I147+J127)</f>
        <v>0</v>
      </c>
      <c r="F127" s="91"/>
      <c r="G127" s="127"/>
      <c r="H127" s="50" t="s">
        <v>14</v>
      </c>
      <c r="I127" s="60">
        <v>0</v>
      </c>
      <c r="J127" s="128"/>
      <c r="K127" s="105"/>
    </row>
    <row r="128" spans="1:11" s="2" customFormat="1" ht="12.75" customHeight="1">
      <c r="A128" s="97"/>
      <c r="B128" s="130"/>
      <c r="C128" s="130"/>
      <c r="D128" s="132"/>
      <c r="E128" s="91">
        <f>SUM(F128+G128+I128+I129+I147+I160+J128)</f>
        <v>0</v>
      </c>
      <c r="F128" s="91"/>
      <c r="G128" s="127"/>
      <c r="H128" s="50" t="s">
        <v>15</v>
      </c>
      <c r="I128" s="60">
        <v>0</v>
      </c>
      <c r="J128" s="128"/>
      <c r="K128" s="105"/>
    </row>
    <row r="129" spans="1:11" s="2" customFormat="1" ht="15.75" customHeight="1">
      <c r="A129" s="98"/>
      <c r="B129" s="130"/>
      <c r="C129" s="130"/>
      <c r="D129" s="130"/>
      <c r="E129" s="106">
        <f>SUM(F129+G129+I129+I147+I160+H190+J129)</f>
        <v>0</v>
      </c>
      <c r="F129" s="91"/>
      <c r="G129" s="127"/>
      <c r="H129" s="50" t="s">
        <v>16</v>
      </c>
      <c r="I129" s="60">
        <v>0</v>
      </c>
      <c r="J129" s="128"/>
      <c r="K129" s="105"/>
    </row>
    <row r="130" spans="1:11" s="2" customFormat="1" ht="20.25" customHeight="1">
      <c r="A130" s="16"/>
      <c r="B130" s="18">
        <v>854</v>
      </c>
      <c r="C130" s="19">
        <v>85403</v>
      </c>
      <c r="D130" s="17" t="s">
        <v>59</v>
      </c>
      <c r="E130" s="81">
        <f>SUM(E118+E122+E126)</f>
        <v>14451</v>
      </c>
      <c r="F130" s="81">
        <f>SUM(F118+F122+F126)</f>
        <v>14451</v>
      </c>
      <c r="G130" s="82">
        <f>SUM(G118+G122+G126)</f>
        <v>0</v>
      </c>
      <c r="H130" s="83"/>
      <c r="I130" s="66">
        <f>SUM(I118+I122+I126)</f>
        <v>0</v>
      </c>
      <c r="J130" s="84">
        <f>SUM(J118+J122+J126)</f>
        <v>0</v>
      </c>
      <c r="K130" s="21" t="s">
        <v>22</v>
      </c>
    </row>
    <row r="131" spans="1:11" s="8" customFormat="1" ht="15" customHeight="1">
      <c r="A131" s="96" t="s">
        <v>85</v>
      </c>
      <c r="B131" s="130">
        <v>854</v>
      </c>
      <c r="C131" s="130">
        <v>85406</v>
      </c>
      <c r="D131" s="131" t="s">
        <v>74</v>
      </c>
      <c r="E131" s="91">
        <f>SUM(F131+G131+I131+I132+I133+I134+J131)</f>
        <v>6636</v>
      </c>
      <c r="F131" s="91">
        <v>6636</v>
      </c>
      <c r="G131" s="127"/>
      <c r="H131" s="49" t="s">
        <v>12</v>
      </c>
      <c r="I131" s="59">
        <v>0</v>
      </c>
      <c r="J131" s="128">
        <v>0</v>
      </c>
      <c r="K131" s="105" t="s">
        <v>75</v>
      </c>
    </row>
    <row r="132" spans="1:11" s="8" customFormat="1" ht="12" customHeight="1">
      <c r="A132" s="97"/>
      <c r="B132" s="130"/>
      <c r="C132" s="130"/>
      <c r="D132" s="132"/>
      <c r="E132" s="91">
        <f>SUM(F132+G132+I132+I133+I134+I152+J132)</f>
        <v>0</v>
      </c>
      <c r="F132" s="91"/>
      <c r="G132" s="127"/>
      <c r="H132" s="50" t="s">
        <v>14</v>
      </c>
      <c r="I132" s="60">
        <v>0</v>
      </c>
      <c r="J132" s="128"/>
      <c r="K132" s="105"/>
    </row>
    <row r="133" spans="1:11" s="8" customFormat="1" ht="16.5" customHeight="1">
      <c r="A133" s="97"/>
      <c r="B133" s="130"/>
      <c r="C133" s="130"/>
      <c r="D133" s="132"/>
      <c r="E133" s="91">
        <f>SUM(F133+G133+I133+I134+I152+I165+J133)</f>
        <v>0</v>
      </c>
      <c r="F133" s="91"/>
      <c r="G133" s="127"/>
      <c r="H133" s="50" t="s">
        <v>15</v>
      </c>
      <c r="I133" s="60">
        <v>0</v>
      </c>
      <c r="J133" s="128"/>
      <c r="K133" s="105"/>
    </row>
    <row r="134" spans="1:11" s="8" customFormat="1" ht="13.5" customHeight="1">
      <c r="A134" s="98"/>
      <c r="B134" s="130"/>
      <c r="C134" s="130"/>
      <c r="D134" s="130"/>
      <c r="E134" s="106">
        <f>SUM(F134+G134+I134+I152+I165+H195+J134)</f>
        <v>0</v>
      </c>
      <c r="F134" s="91"/>
      <c r="G134" s="127"/>
      <c r="H134" s="51" t="s">
        <v>16</v>
      </c>
      <c r="I134" s="61">
        <v>0</v>
      </c>
      <c r="J134" s="128"/>
      <c r="K134" s="105"/>
    </row>
    <row r="135" spans="1:11" s="8" customFormat="1" ht="19.5" customHeight="1">
      <c r="A135" s="16"/>
      <c r="B135" s="18">
        <v>854</v>
      </c>
      <c r="C135" s="19">
        <v>85406</v>
      </c>
      <c r="D135" s="17" t="s">
        <v>59</v>
      </c>
      <c r="E135" s="81">
        <f>SUM(E131)</f>
        <v>6636</v>
      </c>
      <c r="F135" s="81">
        <f>SUM(F131)</f>
        <v>6636</v>
      </c>
      <c r="G135" s="82">
        <f>SUM(G131)</f>
        <v>0</v>
      </c>
      <c r="H135" s="83"/>
      <c r="I135" s="66">
        <f>SUM(I131)</f>
        <v>0</v>
      </c>
      <c r="J135" s="84">
        <f>SUM(J131)</f>
        <v>0</v>
      </c>
      <c r="K135" s="21" t="s">
        <v>22</v>
      </c>
    </row>
    <row r="136" spans="1:11" s="8" customFormat="1" ht="15" customHeight="1">
      <c r="A136" s="96" t="s">
        <v>89</v>
      </c>
      <c r="B136" s="130">
        <v>854</v>
      </c>
      <c r="C136" s="130">
        <v>85421</v>
      </c>
      <c r="D136" s="131" t="s">
        <v>93</v>
      </c>
      <c r="E136" s="91">
        <f>SUM(F136+G136+I136+I137+I138+I139+J136)</f>
        <v>26757</v>
      </c>
      <c r="F136" s="91">
        <v>26757</v>
      </c>
      <c r="G136" s="127"/>
      <c r="H136" s="49" t="s">
        <v>12</v>
      </c>
      <c r="I136" s="59">
        <v>0</v>
      </c>
      <c r="J136" s="128">
        <v>0</v>
      </c>
      <c r="K136" s="105" t="s">
        <v>66</v>
      </c>
    </row>
    <row r="137" spans="1:11" s="8" customFormat="1" ht="12.75" customHeight="1">
      <c r="A137" s="97"/>
      <c r="B137" s="130"/>
      <c r="C137" s="130"/>
      <c r="D137" s="132"/>
      <c r="E137" s="91">
        <f>SUM(F137+G137+I137+I138+I139+I157+J137)</f>
        <v>0</v>
      </c>
      <c r="F137" s="91"/>
      <c r="G137" s="127"/>
      <c r="H137" s="50" t="s">
        <v>14</v>
      </c>
      <c r="I137" s="60">
        <v>0</v>
      </c>
      <c r="J137" s="128"/>
      <c r="K137" s="105"/>
    </row>
    <row r="138" spans="1:11" s="8" customFormat="1" ht="16.5" customHeight="1">
      <c r="A138" s="97"/>
      <c r="B138" s="130"/>
      <c r="C138" s="130"/>
      <c r="D138" s="132"/>
      <c r="E138" s="91">
        <f>SUM(F138+G138+I138+I139+I157+I170+J138)</f>
        <v>0</v>
      </c>
      <c r="F138" s="91"/>
      <c r="G138" s="127"/>
      <c r="H138" s="50" t="s">
        <v>15</v>
      </c>
      <c r="I138" s="60">
        <v>0</v>
      </c>
      <c r="J138" s="128"/>
      <c r="K138" s="105"/>
    </row>
    <row r="139" spans="1:11" s="8" customFormat="1" ht="14.25" customHeight="1">
      <c r="A139" s="98"/>
      <c r="B139" s="130"/>
      <c r="C139" s="130"/>
      <c r="D139" s="130"/>
      <c r="E139" s="106">
        <f>SUM(F139+G139+I139+I157+I170+H200+J139)</f>
        <v>0</v>
      </c>
      <c r="F139" s="91"/>
      <c r="G139" s="127"/>
      <c r="H139" s="51" t="s">
        <v>16</v>
      </c>
      <c r="I139" s="61">
        <v>0</v>
      </c>
      <c r="J139" s="128"/>
      <c r="K139" s="105"/>
    </row>
    <row r="140" spans="1:11" s="8" customFormat="1" ht="23.25" customHeight="1">
      <c r="A140" s="133" t="s">
        <v>65</v>
      </c>
      <c r="B140" s="133"/>
      <c r="C140" s="133"/>
      <c r="D140" s="133"/>
      <c r="E140" s="22">
        <f>E130+E135+E136</f>
        <v>47844</v>
      </c>
      <c r="F140" s="22">
        <f>F130+F135+F136</f>
        <v>47844</v>
      </c>
      <c r="G140" s="56">
        <f>G130+G135+G136</f>
        <v>0</v>
      </c>
      <c r="H140" s="67"/>
      <c r="I140" s="64">
        <f>I130+I135+I136</f>
        <v>0</v>
      </c>
      <c r="J140" s="58">
        <f>J130+J135+J136</f>
        <v>0</v>
      </c>
      <c r="K140" s="7" t="s">
        <v>22</v>
      </c>
    </row>
    <row r="141" spans="1:11" ht="20.25" customHeight="1">
      <c r="A141" s="141" t="s">
        <v>56</v>
      </c>
      <c r="B141" s="141"/>
      <c r="C141" s="141"/>
      <c r="D141" s="141"/>
      <c r="E141" s="23">
        <f>SUM(E58+E63+E98+E107+E117+E140+E112)</f>
        <v>8911596</v>
      </c>
      <c r="F141" s="23">
        <f>SUM(F58+F63+F98+F107+F117+F140+F112)</f>
        <v>6727403</v>
      </c>
      <c r="G141" s="23">
        <f>SUM(G58+G63+G98+G107+G117+G140+G112)</f>
        <v>1063203</v>
      </c>
      <c r="H141" s="157">
        <f>SUM(I58+I63+I98+I107)</f>
        <v>1120990</v>
      </c>
      <c r="I141" s="158"/>
      <c r="J141" s="23">
        <f>SUM(J58+J63+J98+J117+J107+J140+J112)</f>
        <v>0</v>
      </c>
      <c r="K141" s="9" t="s">
        <v>22</v>
      </c>
    </row>
    <row r="142" ht="9" customHeight="1">
      <c r="A142" s="4" t="s">
        <v>24</v>
      </c>
    </row>
    <row r="143" ht="9" customHeight="1">
      <c r="A143" s="4" t="s">
        <v>25</v>
      </c>
    </row>
    <row r="144" ht="9" customHeight="1">
      <c r="A144" s="4" t="s">
        <v>26</v>
      </c>
    </row>
    <row r="145" ht="9" customHeight="1">
      <c r="A145" s="4" t="s">
        <v>27</v>
      </c>
    </row>
    <row r="146" ht="9" customHeight="1">
      <c r="A146" s="4" t="s">
        <v>28</v>
      </c>
    </row>
    <row r="153" ht="12.75">
      <c r="B153" s="75"/>
    </row>
  </sheetData>
  <mergeCells count="288">
    <mergeCell ref="K46:K49"/>
    <mergeCell ref="E46:E49"/>
    <mergeCell ref="F46:F49"/>
    <mergeCell ref="G46:G49"/>
    <mergeCell ref="J46:J49"/>
    <mergeCell ref="A46:A49"/>
    <mergeCell ref="B46:B49"/>
    <mergeCell ref="C46:C49"/>
    <mergeCell ref="D46:D49"/>
    <mergeCell ref="F42:F45"/>
    <mergeCell ref="G42:G45"/>
    <mergeCell ref="J42:J45"/>
    <mergeCell ref="K42:K45"/>
    <mergeCell ref="B42:B45"/>
    <mergeCell ref="C42:C45"/>
    <mergeCell ref="D42:D45"/>
    <mergeCell ref="E42:E45"/>
    <mergeCell ref="H141:I141"/>
    <mergeCell ref="K126:K129"/>
    <mergeCell ref="E126:E129"/>
    <mergeCell ref="F126:F129"/>
    <mergeCell ref="G126:G129"/>
    <mergeCell ref="J126:J129"/>
    <mergeCell ref="K131:K134"/>
    <mergeCell ref="E136:E139"/>
    <mergeCell ref="F136:F139"/>
    <mergeCell ref="G136:G139"/>
    <mergeCell ref="A126:A129"/>
    <mergeCell ref="B126:B129"/>
    <mergeCell ref="C126:C129"/>
    <mergeCell ref="D126:D129"/>
    <mergeCell ref="K118:K121"/>
    <mergeCell ref="A122:A125"/>
    <mergeCell ref="B122:B125"/>
    <mergeCell ref="C122:C125"/>
    <mergeCell ref="D122:D125"/>
    <mergeCell ref="E122:E125"/>
    <mergeCell ref="F122:F125"/>
    <mergeCell ref="G122:G125"/>
    <mergeCell ref="J122:J125"/>
    <mergeCell ref="K122:K125"/>
    <mergeCell ref="K113:K116"/>
    <mergeCell ref="A117:D117"/>
    <mergeCell ref="A118:A121"/>
    <mergeCell ref="B118:B121"/>
    <mergeCell ref="C118:C121"/>
    <mergeCell ref="D118:D121"/>
    <mergeCell ref="E118:E121"/>
    <mergeCell ref="F118:F121"/>
    <mergeCell ref="G118:G121"/>
    <mergeCell ref="J118:J121"/>
    <mergeCell ref="E113:E116"/>
    <mergeCell ref="F113:F116"/>
    <mergeCell ref="G113:G116"/>
    <mergeCell ref="J113:J116"/>
    <mergeCell ref="A113:A116"/>
    <mergeCell ref="B113:B116"/>
    <mergeCell ref="C113:C116"/>
    <mergeCell ref="D113:D116"/>
    <mergeCell ref="A112:D112"/>
    <mergeCell ref="K136:K139"/>
    <mergeCell ref="A131:A134"/>
    <mergeCell ref="B131:B134"/>
    <mergeCell ref="C131:C134"/>
    <mergeCell ref="D131:D134"/>
    <mergeCell ref="E131:E134"/>
    <mergeCell ref="F131:F134"/>
    <mergeCell ref="G131:G134"/>
    <mergeCell ref="J131:J134"/>
    <mergeCell ref="J136:J139"/>
    <mergeCell ref="A136:A139"/>
    <mergeCell ref="B136:B139"/>
    <mergeCell ref="C136:C139"/>
    <mergeCell ref="D136:D139"/>
    <mergeCell ref="K81:K84"/>
    <mergeCell ref="A81:A84"/>
    <mergeCell ref="B81:B84"/>
    <mergeCell ref="C81:C84"/>
    <mergeCell ref="D81:D84"/>
    <mergeCell ref="J1:K1"/>
    <mergeCell ref="J2:K2"/>
    <mergeCell ref="J3:K3"/>
    <mergeCell ref="J4:K4"/>
    <mergeCell ref="A6:K6"/>
    <mergeCell ref="A8:A12"/>
    <mergeCell ref="B8:B12"/>
    <mergeCell ref="C8:C12"/>
    <mergeCell ref="D8:D12"/>
    <mergeCell ref="E8:J8"/>
    <mergeCell ref="K8:K12"/>
    <mergeCell ref="E9:E12"/>
    <mergeCell ref="F9:J9"/>
    <mergeCell ref="F10:F12"/>
    <mergeCell ref="G10:G12"/>
    <mergeCell ref="H10:I12"/>
    <mergeCell ref="J10:J12"/>
    <mergeCell ref="H13:I13"/>
    <mergeCell ref="A14:A17"/>
    <mergeCell ref="B14:B17"/>
    <mergeCell ref="C14:C17"/>
    <mergeCell ref="D14:D17"/>
    <mergeCell ref="E14:E17"/>
    <mergeCell ref="F14:F17"/>
    <mergeCell ref="G14:G17"/>
    <mergeCell ref="J14:J17"/>
    <mergeCell ref="K14:K17"/>
    <mergeCell ref="A18:A21"/>
    <mergeCell ref="B18:B21"/>
    <mergeCell ref="C18:C21"/>
    <mergeCell ref="D18:D21"/>
    <mergeCell ref="E18:E21"/>
    <mergeCell ref="F18:F21"/>
    <mergeCell ref="G18:G21"/>
    <mergeCell ref="J18:J21"/>
    <mergeCell ref="K18:K21"/>
    <mergeCell ref="A22:A25"/>
    <mergeCell ref="B22:B25"/>
    <mergeCell ref="C22:C25"/>
    <mergeCell ref="D22:D25"/>
    <mergeCell ref="E22:E25"/>
    <mergeCell ref="F22:F25"/>
    <mergeCell ref="G22:G25"/>
    <mergeCell ref="J22:J25"/>
    <mergeCell ref="K22:K25"/>
    <mergeCell ref="A26:A29"/>
    <mergeCell ref="B26:B29"/>
    <mergeCell ref="C26:C29"/>
    <mergeCell ref="D26:D29"/>
    <mergeCell ref="E26:E29"/>
    <mergeCell ref="F26:F29"/>
    <mergeCell ref="G26:G29"/>
    <mergeCell ref="J26:J29"/>
    <mergeCell ref="K26:K29"/>
    <mergeCell ref="A30:A33"/>
    <mergeCell ref="B30:B33"/>
    <mergeCell ref="C30:C33"/>
    <mergeCell ref="D30:D33"/>
    <mergeCell ref="E30:E33"/>
    <mergeCell ref="F30:F33"/>
    <mergeCell ref="G30:G33"/>
    <mergeCell ref="J30:J33"/>
    <mergeCell ref="K30:K33"/>
    <mergeCell ref="A34:A37"/>
    <mergeCell ref="B34:B37"/>
    <mergeCell ref="C34:C37"/>
    <mergeCell ref="D34:D37"/>
    <mergeCell ref="E34:E37"/>
    <mergeCell ref="F34:F37"/>
    <mergeCell ref="G34:G37"/>
    <mergeCell ref="J34:J37"/>
    <mergeCell ref="K34:K37"/>
    <mergeCell ref="K38:K41"/>
    <mergeCell ref="A68:A71"/>
    <mergeCell ref="B68:B71"/>
    <mergeCell ref="C68:C71"/>
    <mergeCell ref="D68:D71"/>
    <mergeCell ref="E68:E71"/>
    <mergeCell ref="F68:F71"/>
    <mergeCell ref="G68:G71"/>
    <mergeCell ref="J68:J71"/>
    <mergeCell ref="A42:A45"/>
    <mergeCell ref="E38:E41"/>
    <mergeCell ref="F38:F41"/>
    <mergeCell ref="G38:G41"/>
    <mergeCell ref="J38:J41"/>
    <mergeCell ref="A38:A41"/>
    <mergeCell ref="B38:B41"/>
    <mergeCell ref="C38:C41"/>
    <mergeCell ref="D38:D41"/>
    <mergeCell ref="A58:D58"/>
    <mergeCell ref="A59:A62"/>
    <mergeCell ref="B59:B62"/>
    <mergeCell ref="C59:C62"/>
    <mergeCell ref="D59:D62"/>
    <mergeCell ref="J64:J67"/>
    <mergeCell ref="E59:E62"/>
    <mergeCell ref="F59:F62"/>
    <mergeCell ref="G59:G62"/>
    <mergeCell ref="J59:J62"/>
    <mergeCell ref="K64:K67"/>
    <mergeCell ref="K59:K62"/>
    <mergeCell ref="A63:D63"/>
    <mergeCell ref="A64:A67"/>
    <mergeCell ref="B64:B67"/>
    <mergeCell ref="C64:C67"/>
    <mergeCell ref="D64:D67"/>
    <mergeCell ref="E64:E67"/>
    <mergeCell ref="F64:F67"/>
    <mergeCell ref="G64:G67"/>
    <mergeCell ref="J81:J84"/>
    <mergeCell ref="A73:A76"/>
    <mergeCell ref="B73:B76"/>
    <mergeCell ref="C73:C76"/>
    <mergeCell ref="D73:D76"/>
    <mergeCell ref="A141:D141"/>
    <mergeCell ref="K73:K76"/>
    <mergeCell ref="A98:D98"/>
    <mergeCell ref="E73:E76"/>
    <mergeCell ref="F73:F76"/>
    <mergeCell ref="G73:G76"/>
    <mergeCell ref="J73:J76"/>
    <mergeCell ref="E81:E84"/>
    <mergeCell ref="F81:F84"/>
    <mergeCell ref="G81:G84"/>
    <mergeCell ref="A50:A53"/>
    <mergeCell ref="B50:B53"/>
    <mergeCell ref="C50:C53"/>
    <mergeCell ref="D50:D53"/>
    <mergeCell ref="K50:K53"/>
    <mergeCell ref="E50:E53"/>
    <mergeCell ref="F50:F53"/>
    <mergeCell ref="G50:G53"/>
    <mergeCell ref="J50:J53"/>
    <mergeCell ref="J54:J57"/>
    <mergeCell ref="A54:A57"/>
    <mergeCell ref="B54:B57"/>
    <mergeCell ref="C54:C57"/>
    <mergeCell ref="D54:D57"/>
    <mergeCell ref="J108:J111"/>
    <mergeCell ref="K54:K57"/>
    <mergeCell ref="A89:A92"/>
    <mergeCell ref="B89:B92"/>
    <mergeCell ref="C89:C92"/>
    <mergeCell ref="D89:D92"/>
    <mergeCell ref="K89:K92"/>
    <mergeCell ref="E54:E57"/>
    <mergeCell ref="F54:F57"/>
    <mergeCell ref="G54:G57"/>
    <mergeCell ref="K108:K111"/>
    <mergeCell ref="A140:D140"/>
    <mergeCell ref="A107:D107"/>
    <mergeCell ref="A108:A111"/>
    <mergeCell ref="B108:B111"/>
    <mergeCell ref="C108:C111"/>
    <mergeCell ref="D108:D111"/>
    <mergeCell ref="E108:E111"/>
    <mergeCell ref="F108:F111"/>
    <mergeCell ref="G108:G111"/>
    <mergeCell ref="E89:E92"/>
    <mergeCell ref="F89:F92"/>
    <mergeCell ref="G89:G92"/>
    <mergeCell ref="J89:J92"/>
    <mergeCell ref="J94:J97"/>
    <mergeCell ref="A94:A97"/>
    <mergeCell ref="B94:B97"/>
    <mergeCell ref="C94:C97"/>
    <mergeCell ref="D94:D97"/>
    <mergeCell ref="A99:A102"/>
    <mergeCell ref="B99:B102"/>
    <mergeCell ref="C99:C102"/>
    <mergeCell ref="D99:D102"/>
    <mergeCell ref="K68:K71"/>
    <mergeCell ref="K99:K102"/>
    <mergeCell ref="E99:E102"/>
    <mergeCell ref="F99:F102"/>
    <mergeCell ref="G99:G102"/>
    <mergeCell ref="J99:J102"/>
    <mergeCell ref="K94:K97"/>
    <mergeCell ref="E94:E97"/>
    <mergeCell ref="F94:F97"/>
    <mergeCell ref="G94:G97"/>
    <mergeCell ref="A85:A88"/>
    <mergeCell ref="B85:B88"/>
    <mergeCell ref="C85:C88"/>
    <mergeCell ref="D85:D88"/>
    <mergeCell ref="K85:K88"/>
    <mergeCell ref="E85:E88"/>
    <mergeCell ref="F85:F88"/>
    <mergeCell ref="G85:G88"/>
    <mergeCell ref="J85:J88"/>
    <mergeCell ref="A77:A80"/>
    <mergeCell ref="B77:B80"/>
    <mergeCell ref="C77:C80"/>
    <mergeCell ref="D77:D80"/>
    <mergeCell ref="K77:K80"/>
    <mergeCell ref="E77:E80"/>
    <mergeCell ref="F77:F80"/>
    <mergeCell ref="G77:G80"/>
    <mergeCell ref="J77:J80"/>
    <mergeCell ref="A103:A106"/>
    <mergeCell ref="B103:B106"/>
    <mergeCell ref="C103:C106"/>
    <mergeCell ref="D103:D106"/>
    <mergeCell ref="K103:K106"/>
    <mergeCell ref="E103:E106"/>
    <mergeCell ref="F103:F106"/>
    <mergeCell ref="G103:G106"/>
    <mergeCell ref="J103:J106"/>
  </mergeCells>
  <printOptions horizontalCentered="1"/>
  <pageMargins left="0.5511811023622047" right="0.35433070866141736" top="0.7874015748031497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cp:lastPrinted>2008-12-09T07:18:39Z</cp:lastPrinted>
  <dcterms:modified xsi:type="dcterms:W3CDTF">2008-12-09T07:23:37Z</dcterms:modified>
  <cp:category/>
  <cp:version/>
  <cp:contentType/>
  <cp:contentStatus/>
</cp:coreProperties>
</file>