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75" tabRatio="827" activeTab="0"/>
  </bookViews>
  <sheets>
    <sheet name="Doch_dz_r_4" sheetId="1" r:id="rId1"/>
    <sheet name="Wyd_dz_r_6" sheetId="2" r:id="rId2"/>
    <sheet name="Zal_ 7" sheetId="3" state="hidden" r:id="rId3"/>
    <sheet name="Arkusz1" sheetId="4" state="hidden" r:id="rId4"/>
    <sheet name="Arkusz2" sheetId="5" state="hidden" r:id="rId5"/>
  </sheets>
  <definedNames>
    <definedName name="_xlnm.Print_Area" localSheetId="2">'Zal_ 7'!$A$1:$G$361</definedName>
    <definedName name="_xlnm.Print_Titles" localSheetId="0">'Doch_dz_r_4'!$4:$5</definedName>
    <definedName name="_xlnm.Print_Titles" localSheetId="1">'Wyd_dz_r_6'!$5:$5</definedName>
    <definedName name="_xlnm.Print_Titles" localSheetId="2">'Zal_ 7'!$8:$9</definedName>
  </definedNames>
  <calcPr fullCalcOnLoad="1"/>
</workbook>
</file>

<file path=xl/sharedStrings.xml><?xml version="1.0" encoding="utf-8"?>
<sst xmlns="http://schemas.openxmlformats.org/spreadsheetml/2006/main" count="542" uniqueCount="163">
  <si>
    <t>S P R A W O Z D A N I E</t>
  </si>
  <si>
    <t>Dz.</t>
  </si>
  <si>
    <t>Nazwa</t>
  </si>
  <si>
    <t>Plan wg uchwały budżetowej</t>
  </si>
  <si>
    <t>%   5:4</t>
  </si>
  <si>
    <t>Ogółem:</t>
  </si>
  <si>
    <t>010</t>
  </si>
  <si>
    <t>Rolnictwo i łowiectwo</t>
  </si>
  <si>
    <t>Transport i łączność</t>
  </si>
  <si>
    <t xml:space="preserve">Gospodarka mieszkaniowa </t>
  </si>
  <si>
    <t>Działalność usługowa</t>
  </si>
  <si>
    <t>Administracja publiczna</t>
  </si>
  <si>
    <t>Dochody od osób prawnych, od osób fizycznych i od innych jednostek nie posiadających osobowości prawnej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</si>
  <si>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</si>
  <si>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</si>
  <si>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</si>
  <si>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</si>
  <si>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</si>
  <si>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</si>
  <si>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</si>
  <si>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Kultura i ochrona dziedzictwa narodowego</t>
  </si>
  <si>
    <t>o dochodach budżetowych wg działów i rozdziałów</t>
  </si>
  <si>
    <t>Rozdz.</t>
  </si>
  <si>
    <t>01005</t>
  </si>
  <si>
    <t>Prace geodezyjno - urządzeniowe           na potrzeby rolnictwa</t>
  </si>
  <si>
    <t>Drogi publiczne powiatowe</t>
  </si>
  <si>
    <t>Gospodarka gruntami                             i nieruchomościami</t>
  </si>
  <si>
    <t>Prace geodezyjne i kartograficzne          (nieinwestycyjne)</t>
  </si>
  <si>
    <t>Opracowania geodezyjne i kartograficzne</t>
  </si>
  <si>
    <t xml:space="preserve">Nadzór budowlany </t>
  </si>
  <si>
    <t>Urzędy wojewódzkie</t>
  </si>
  <si>
    <t>Starostwa powiatowe</t>
  </si>
  <si>
    <t>Bezpieczeństwo publiczne                    i ochrona przeciwpożarowa</t>
  </si>
  <si>
    <t>Komendy powiatowe Państwowej Straży Pożarnej</t>
  </si>
  <si>
    <t>Zarządzanie kryzysowe</t>
  </si>
  <si>
    <t>Wpływy z innych opłat stanowiących dochody jst na podstawie ustaw</t>
  </si>
  <si>
    <t>Udziały powiatów w podatkach stanowiących dochód budżetu państwa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</si>
  <si>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</si>
  <si>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</si>
  <si>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</si>
  <si>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Różne rozliczenia finansowe</t>
  </si>
  <si>
    <t xml:space="preserve">Część równoważąca subwencji ogólnej dla powiatów </t>
  </si>
  <si>
    <t>Szkoły podstawowe specjalne</t>
  </si>
  <si>
    <t>Przedszkola specjalne</t>
  </si>
  <si>
    <t>Gimnazja specjalne</t>
  </si>
  <si>
    <t>Licea ogólnokształcące</t>
  </si>
  <si>
    <t>Licea profilowane specjalne</t>
  </si>
  <si>
    <t>Szkoły zawodowe</t>
  </si>
  <si>
    <t>Centra kształcenia ustawicznego              i praktycznego oraz ośrodki dokształcania nauczycieli</t>
  </si>
  <si>
    <t>Pozostała działalność</t>
  </si>
  <si>
    <t>Pomoc materialna dla studentów i doktorantów</t>
  </si>
  <si>
    <t>Szpitale ogólne</t>
  </si>
  <si>
    <t>Przeciwdziałanie alkoholizmowi</t>
  </si>
  <si>
    <t>Składki na ubezpieczenia zdrowotne oraz świadczenia dla osób nie objętych obowiązkiem ubezpieczenia zdrowotnego</t>
  </si>
  <si>
    <t>Placówki opiekuńczo-wychowawcze</t>
  </si>
  <si>
    <t>Domy pomocy społecznej</t>
  </si>
  <si>
    <t>Ośrodki wsparcia</t>
  </si>
  <si>
    <t>Rodziny zastępcze</t>
  </si>
  <si>
    <t>Powiatowe centra pomocy rodzinie</t>
  </si>
  <si>
    <t>Jednostki specjalistycznego poradnictwa, mieszkania chronione i ośrodki interwencji kryzysowej</t>
  </si>
  <si>
    <t>Rehabilitacja zawodowa i społeczna osób niepełnosprawnych</t>
  </si>
  <si>
    <t>Zespoły do spraw orzekania o niepełnosprawności</t>
  </si>
  <si>
    <t xml:space="preserve">Państwowy Fundusz Rehabilitacji Osób Niepełnosprawnych </t>
  </si>
  <si>
    <t>Powiatowe urzędy pracy</t>
  </si>
  <si>
    <t>Pomoc dla repatriantów</t>
  </si>
  <si>
    <t>Specjalne ośrodki                                   szkolno-wychowawcze</t>
  </si>
  <si>
    <t>Poradnie psychologiczno-pedagogiczne, w tym poradnie specjalistyczne</t>
  </si>
  <si>
    <t>Internaty i bursy szkolne</t>
  </si>
  <si>
    <t>Pomoc materialna dla uczniów</t>
  </si>
  <si>
    <t>Młodzieżowe ośrodki socjoterapii</t>
  </si>
  <si>
    <t>020</t>
  </si>
  <si>
    <t>Leśnictwo</t>
  </si>
  <si>
    <t>Obsługa długu publicznego</t>
  </si>
  <si>
    <t>Kultura fizyczna i sport</t>
  </si>
  <si>
    <t>Zał. Nr 6</t>
  </si>
  <si>
    <t>%               6:5</t>
  </si>
  <si>
    <t>Prace geodezyjno - urządzeniowe          na potrzeby rolnictwa</t>
  </si>
  <si>
    <t>02002</t>
  </si>
  <si>
    <t>Nadzór nad gospodarką leśną</t>
  </si>
  <si>
    <t>Turystyka</t>
  </si>
  <si>
    <t>Zadania w zakresie upowszechniania turystyki</t>
  </si>
  <si>
    <t>Gospodarka gruntami                               i nieruchomościami</t>
  </si>
  <si>
    <t>Prace geodezyjne i kartograficzne             (nieinwestycyjne)</t>
  </si>
  <si>
    <t>Opracowania geodezyjne                          i kartograficzne</t>
  </si>
  <si>
    <t>Rady powiatów</t>
  </si>
  <si>
    <t>Promocja jednostek samorządu terytorialnego</t>
  </si>
  <si>
    <t>Bezpieczeństwo publiczne                       i ochrona przeciwpożarowa</t>
  </si>
  <si>
    <t>Komendy powiatowe Policji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</si>
  <si>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</si>
  <si>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</si>
  <si>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Rezerwy ogólne i celowe</t>
  </si>
  <si>
    <t>Licea ogólnokształcące specjalne</t>
  </si>
  <si>
    <t>Licea profilowane</t>
  </si>
  <si>
    <t>Szkoły zawodowe specjalne</t>
  </si>
  <si>
    <t>Centra kształcenia ustawicznego i praktycznego oraz ośrodki dokształcania nauczycieli</t>
  </si>
  <si>
    <t>Dokształcanie i doskonalenie nauczycieli</t>
  </si>
  <si>
    <t>Lecznictwo ambulatoryjne</t>
  </si>
  <si>
    <t>Medycyna pracy</t>
  </si>
  <si>
    <t>Składki na ubezpieczenie zdrowotne oraz świadczenia dla osób nie objętych obowiązkiem ubezpieczenia zdrowotnego</t>
  </si>
  <si>
    <t>Specjalne ośrodki                                     szkolno-wychowawcze</t>
  </si>
  <si>
    <t>Pozostałe zadania w zakresie kultury</t>
  </si>
  <si>
    <t>Biblioteki</t>
  </si>
  <si>
    <t>Zadania w zakresie kultury fizycznej i sportu</t>
  </si>
  <si>
    <t>Zał.  Nr 7</t>
  </si>
  <si>
    <t>PLAN  I WYKONANIE</t>
  </si>
  <si>
    <t xml:space="preserve">Plan wg uchwały budżetowej </t>
  </si>
  <si>
    <t>%      6:5</t>
  </si>
  <si>
    <t>Rolnictwo i łowiectwo:</t>
  </si>
  <si>
    <t>Prace geodezyjno-urządzeniowe na potrzeby rolnictwa</t>
  </si>
  <si>
    <t>-  wydatki bieżące</t>
  </si>
  <si>
    <t>Leśnictwo:</t>
  </si>
  <si>
    <t xml:space="preserve">    w tym:</t>
  </si>
  <si>
    <t xml:space="preserve">     - wynagrodzenia i pochodne</t>
  </si>
  <si>
    <t>Transport i łączność:</t>
  </si>
  <si>
    <t xml:space="preserve">     - dotacje</t>
  </si>
  <si>
    <t>-  wydatki majątkowe</t>
  </si>
  <si>
    <t>630</t>
  </si>
  <si>
    <t>63003</t>
  </si>
  <si>
    <t>Gospodarka mieszkaniowa:</t>
  </si>
  <si>
    <t>Gospodarka gruntami i nieruchomościami</t>
  </si>
  <si>
    <t>Działalność usługowa:</t>
  </si>
  <si>
    <t>Prace geodezyjne i kartograficzne (nieinwestycyjne)</t>
  </si>
  <si>
    <t>Nadzór budowlany</t>
  </si>
  <si>
    <t>Administracja publiczna:</t>
  </si>
  <si>
    <t>-  dotacje</t>
  </si>
  <si>
    <t xml:space="preserve">Bezpieczeństwo publiczne i ochrona przeciwpożarowa: </t>
  </si>
  <si>
    <t>Zarzadzanie kryzysowe</t>
  </si>
  <si>
    <t>Obsługa długu publicznego:</t>
  </si>
  <si>
    <t xml:space="preserve">  - obsługa długu</t>
  </si>
  <si>
    <t xml:space="preserve">  - wydatki z tyt. gwarancji i poręczeń</t>
  </si>
  <si>
    <t>Obsługa papierów wartościowych, kredytów i pożyczek</t>
  </si>
  <si>
    <t>jednostek samorządu terytorialnego</t>
  </si>
  <si>
    <t xml:space="preserve">     - obsługa długu</t>
  </si>
  <si>
    <t>Różne rozliczenia:</t>
  </si>
  <si>
    <t>Oświata i wychowanie:</t>
  </si>
  <si>
    <t>- wydatki majątkowe</t>
  </si>
  <si>
    <t>Szoły zawodowe</t>
  </si>
  <si>
    <t>Centra kształcenia ustawicznego i praktycznego oraz ośrodki dokształcania zawodowego</t>
  </si>
  <si>
    <t>Ochrona zdrowia:</t>
  </si>
  <si>
    <t xml:space="preserve">    - dotacje</t>
  </si>
  <si>
    <t>- wydatki inwestycyjne</t>
  </si>
  <si>
    <t>- w tym dotacje</t>
  </si>
  <si>
    <t>Składki na ubezpieczenie zdrowotne oraz świadczenia</t>
  </si>
  <si>
    <t>dla osób nie objętych obowiązkiem ubezpieczenia zdrowotnego</t>
  </si>
  <si>
    <t>Pomoc społeczna:</t>
  </si>
  <si>
    <t>Edukacyjna opieka wychowawcza:</t>
  </si>
  <si>
    <t>Specjalne środki szkolno-wychowawcze</t>
  </si>
  <si>
    <t xml:space="preserve">Poradnie psychologiczno-pedagogiczne, </t>
  </si>
  <si>
    <t>w tym poradnie specjalistyczne</t>
  </si>
  <si>
    <t>Kultura i ochrona dziedzictwa narodowego:</t>
  </si>
  <si>
    <t>Kultura fizyczna i sport:</t>
  </si>
  <si>
    <t>RAZEM:</t>
  </si>
  <si>
    <t xml:space="preserve">   - wydatki z tyt.gwarancji i poręczeń</t>
  </si>
  <si>
    <t>Kwalifikacje wojskowe</t>
  </si>
  <si>
    <t>Kwalifikacja wojskowa</t>
  </si>
  <si>
    <t>Plan po zmianach w/g stanu na 31.12.2009r.</t>
  </si>
  <si>
    <t>wydatków budżetu Powiatu Skarżyskiego za IV kwartał 2009 rok wg działów                     i rozdziałów z uwzględnieniem wydatków bieżących ( w tym wynagrodzenia                    i pochodne) dotacji oraz wydatków majątkowych</t>
  </si>
  <si>
    <t>Wykonanie za IV kw.2009r.</t>
  </si>
  <si>
    <t>wg stanu na dzień 31.12.2009 r.</t>
  </si>
  <si>
    <t xml:space="preserve">Plan na 31.12.2009 </t>
  </si>
  <si>
    <t>Wykonanie za IV kw.2009 r.</t>
  </si>
  <si>
    <t>o wydatkach budżetowych wg działów i rozdziałów za IV kw.2009 rok</t>
  </si>
  <si>
    <t>Plan po zmianach na 31.12.2009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</si>
</sst>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_ ;\-#,##0\ "/>
    <numFmt numFmtId="166" formatCode="#,##0.00;[Red]\-#,##0.00"/>
    <numFmt numFmtId="167" formatCode="#,##0.00;[Red]#,##0.00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Sylfae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1.5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6" borderId="0" applyNumberFormat="0" applyBorder="0" applyAlignment="0" applyProtection="0"/>
  </cellStyleXfs>
  <cellXfs count="425">
    <xf numFmtId="0" fontId="0" fillId="0" borderId="0" xfId="0" applyAlignment="1">
      <alignment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4" fontId="2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4" fontId="20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/>
    </xf>
    <xf numFmtId="4" fontId="29" fillId="0" borderId="12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4" fontId="20" fillId="0" borderId="13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/>
    </xf>
    <xf numFmtId="4" fontId="20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29" fillId="6" borderId="14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164" fontId="29" fillId="6" borderId="14" xfId="0" applyNumberFormat="1" applyFont="1" applyFill="1" applyBorder="1" applyAlignment="1">
      <alignment vertical="center"/>
    </xf>
    <xf numFmtId="4" fontId="29" fillId="6" borderId="1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24" fillId="6" borderId="14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49" fontId="20" fillId="0" borderId="17" xfId="0" applyNumberFormat="1" applyFont="1" applyBorder="1" applyAlignment="1">
      <alignment horizontal="center" vertical="top"/>
    </xf>
    <xf numFmtId="0" fontId="29" fillId="0" borderId="12" xfId="0" applyFont="1" applyBorder="1" applyAlignment="1">
      <alignment horizontal="left" vertical="top"/>
    </xf>
    <xf numFmtId="3" fontId="29" fillId="0" borderId="12" xfId="0" applyNumberFormat="1" applyFont="1" applyBorder="1" applyAlignment="1">
      <alignment horizontal="right" vertical="center"/>
    </xf>
    <xf numFmtId="167" fontId="29" fillId="0" borderId="12" xfId="0" applyNumberFormat="1" applyFont="1" applyBorder="1" applyAlignment="1">
      <alignment horizontal="right" vertical="center"/>
    </xf>
    <xf numFmtId="49" fontId="20" fillId="0" borderId="18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left" vertical="top" wrapText="1"/>
    </xf>
    <xf numFmtId="3" fontId="20" fillId="0" borderId="11" xfId="0" applyNumberFormat="1" applyFont="1" applyBorder="1" applyAlignment="1">
      <alignment horizontal="right" vertical="center"/>
    </xf>
    <xf numFmtId="4" fontId="20" fillId="0" borderId="18" xfId="0" applyNumberFormat="1" applyFont="1" applyBorder="1" applyAlignment="1">
      <alignment horizontal="right" vertical="center"/>
    </xf>
    <xf numFmtId="167" fontId="28" fillId="0" borderId="11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4" fontId="29" fillId="0" borderId="19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" fontId="20" fillId="0" borderId="20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top"/>
    </xf>
    <xf numFmtId="0" fontId="29" fillId="0" borderId="10" xfId="0" applyFont="1" applyBorder="1" applyAlignment="1">
      <alignment horizontal="left" vertical="center"/>
    </xf>
    <xf numFmtId="3" fontId="29" fillId="0" borderId="10" xfId="0" applyNumberFormat="1" applyFont="1" applyBorder="1" applyAlignment="1">
      <alignment horizontal="right" vertical="center"/>
    </xf>
    <xf numFmtId="4" fontId="29" fillId="0" borderId="10" xfId="0" applyNumberFormat="1" applyFont="1" applyBorder="1" applyAlignment="1">
      <alignment horizontal="right" vertical="center"/>
    </xf>
    <xf numFmtId="167" fontId="29" fillId="0" borderId="10" xfId="0" applyNumberFormat="1" applyFont="1" applyBorder="1" applyAlignment="1">
      <alignment horizontal="right" vertical="center"/>
    </xf>
    <xf numFmtId="0" fontId="20" fillId="0" borderId="18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9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right" vertical="center"/>
    </xf>
    <xf numFmtId="167" fontId="28" fillId="0" borderId="10" xfId="0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167" fontId="28" fillId="0" borderId="21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top"/>
    </xf>
    <xf numFmtId="0" fontId="29" fillId="0" borderId="12" xfId="0" applyFont="1" applyBorder="1" applyAlignment="1">
      <alignment horizontal="left" vertical="top" wrapText="1"/>
    </xf>
    <xf numFmtId="4" fontId="29" fillId="0" borderId="0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left" vertical="top" wrapText="1"/>
    </xf>
    <xf numFmtId="4" fontId="20" fillId="0" borderId="10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top"/>
    </xf>
    <xf numFmtId="0" fontId="29" fillId="0" borderId="17" xfId="0" applyFont="1" applyBorder="1" applyAlignment="1">
      <alignment horizontal="left" vertical="top"/>
    </xf>
    <xf numFmtId="3" fontId="29" fillId="0" borderId="17" xfId="0" applyNumberFormat="1" applyFont="1" applyBorder="1" applyAlignment="1">
      <alignment horizontal="right" vertical="center"/>
    </xf>
    <xf numFmtId="4" fontId="29" fillId="0" borderId="17" xfId="0" applyNumberFormat="1" applyFont="1" applyBorder="1" applyAlignment="1">
      <alignment horizontal="right" vertical="center"/>
    </xf>
    <xf numFmtId="167" fontId="19" fillId="0" borderId="12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vertical="top"/>
    </xf>
    <xf numFmtId="0" fontId="20" fillId="0" borderId="13" xfId="0" applyFont="1" applyBorder="1" applyAlignment="1">
      <alignment horizontal="left" vertical="top" wrapText="1"/>
    </xf>
    <xf numFmtId="3" fontId="20" fillId="0" borderId="13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lef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20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horizontal="left" vertical="top"/>
    </xf>
    <xf numFmtId="0" fontId="20" fillId="0" borderId="12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31" fillId="0" borderId="18" xfId="0" applyFont="1" applyBorder="1" applyAlignment="1">
      <alignment horizontal="left" vertical="top" wrapText="1"/>
    </xf>
    <xf numFmtId="3" fontId="20" fillId="0" borderId="18" xfId="0" applyNumberFormat="1" applyFont="1" applyBorder="1" applyAlignment="1">
      <alignment horizontal="right" vertical="center" wrapText="1"/>
    </xf>
    <xf numFmtId="3" fontId="20" fillId="0" borderId="18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center" vertical="top"/>
    </xf>
    <xf numFmtId="0" fontId="20" fillId="0" borderId="22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horizontal="left" vertical="top"/>
    </xf>
    <xf numFmtId="0" fontId="20" fillId="0" borderId="22" xfId="0" applyFont="1" applyBorder="1" applyAlignment="1">
      <alignment horizontal="left" vertical="top"/>
    </xf>
    <xf numFmtId="3" fontId="20" fillId="0" borderId="22" xfId="0" applyNumberFormat="1" applyFont="1" applyBorder="1" applyAlignment="1">
      <alignment horizontal="right" vertical="center"/>
    </xf>
    <xf numFmtId="3" fontId="29" fillId="6" borderId="14" xfId="0" applyNumberFormat="1" applyFont="1" applyFill="1" applyBorder="1" applyAlignment="1">
      <alignment horizontal="right" vertical="center"/>
    </xf>
    <xf numFmtId="4" fontId="29" fillId="6" borderId="14" xfId="0" applyNumberFormat="1" applyFont="1" applyFill="1" applyBorder="1" applyAlignment="1">
      <alignment horizontal="right" vertical="center"/>
    </xf>
    <xf numFmtId="167" fontId="19" fillId="6" borderId="14" xfId="0" applyNumberFormat="1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19" fillId="6" borderId="14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right" vertical="top" wrapText="1"/>
    </xf>
    <xf numFmtId="3" fontId="29" fillId="0" borderId="12" xfId="0" applyNumberFormat="1" applyFont="1" applyBorder="1" applyAlignment="1">
      <alignment vertical="top"/>
    </xf>
    <xf numFmtId="4" fontId="29" fillId="0" borderId="12" xfId="0" applyNumberFormat="1" applyFont="1" applyBorder="1" applyAlignment="1">
      <alignment vertical="top"/>
    </xf>
    <xf numFmtId="4" fontId="35" fillId="0" borderId="12" xfId="0" applyNumberFormat="1" applyFont="1" applyBorder="1" applyAlignment="1">
      <alignment vertical="top"/>
    </xf>
    <xf numFmtId="4" fontId="31" fillId="0" borderId="11" xfId="0" applyNumberFormat="1" applyFont="1" applyBorder="1" applyAlignment="1">
      <alignment vertical="center"/>
    </xf>
    <xf numFmtId="49" fontId="20" fillId="0" borderId="13" xfId="0" applyNumberFormat="1" applyFont="1" applyBorder="1" applyAlignment="1">
      <alignment horizontal="center" vertical="top"/>
    </xf>
    <xf numFmtId="3" fontId="29" fillId="0" borderId="10" xfId="0" applyNumberFormat="1" applyFont="1" applyBorder="1" applyAlignment="1">
      <alignment horizontal="right" vertical="top" wrapText="1"/>
    </xf>
    <xf numFmtId="4" fontId="29" fillId="0" borderId="10" xfId="0" applyNumberFormat="1" applyFont="1" applyBorder="1" applyAlignment="1">
      <alignment horizontal="right" vertical="top" wrapText="1"/>
    </xf>
    <xf numFmtId="3" fontId="20" fillId="0" borderId="11" xfId="0" applyNumberFormat="1" applyFont="1" applyBorder="1" applyAlignment="1">
      <alignment horizontal="right" vertical="top" wrapText="1"/>
    </xf>
    <xf numFmtId="4" fontId="20" fillId="0" borderId="11" xfId="0" applyNumberFormat="1" applyFont="1" applyBorder="1" applyAlignment="1">
      <alignment horizontal="right" vertical="top" wrapText="1"/>
    </xf>
    <xf numFmtId="4" fontId="31" fillId="0" borderId="11" xfId="0" applyNumberFormat="1" applyFont="1" applyBorder="1" applyAlignment="1">
      <alignment vertical="top"/>
    </xf>
    <xf numFmtId="0" fontId="29" fillId="0" borderId="19" xfId="0" applyFont="1" applyBorder="1" applyAlignment="1">
      <alignment horizontal="left" vertical="top" wrapText="1"/>
    </xf>
    <xf numFmtId="3" fontId="29" fillId="0" borderId="19" xfId="0" applyNumberFormat="1" applyFont="1" applyBorder="1" applyAlignment="1">
      <alignment vertical="top"/>
    </xf>
    <xf numFmtId="3" fontId="29" fillId="0" borderId="10" xfId="0" applyNumberFormat="1" applyFont="1" applyBorder="1" applyAlignment="1">
      <alignment vertical="top"/>
    </xf>
    <xf numFmtId="4" fontId="29" fillId="0" borderId="13" xfId="0" applyNumberFormat="1" applyFont="1" applyBorder="1" applyAlignment="1">
      <alignment vertical="top"/>
    </xf>
    <xf numFmtId="4" fontId="35" fillId="0" borderId="10" xfId="0" applyNumberFormat="1" applyFont="1" applyBorder="1" applyAlignment="1">
      <alignment vertical="top"/>
    </xf>
    <xf numFmtId="4" fontId="29" fillId="0" borderId="10" xfId="0" applyNumberFormat="1" applyFont="1" applyBorder="1" applyAlignment="1">
      <alignment vertical="top"/>
    </xf>
    <xf numFmtId="4" fontId="31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right" vertical="top" wrapText="1"/>
    </xf>
    <xf numFmtId="4" fontId="20" fillId="0" borderId="10" xfId="0" applyNumberFormat="1" applyFont="1" applyBorder="1" applyAlignment="1">
      <alignment horizontal="right" vertical="top" wrapText="1"/>
    </xf>
    <xf numFmtId="4" fontId="31" fillId="0" borderId="10" xfId="0" applyNumberFormat="1" applyFont="1" applyBorder="1" applyAlignment="1">
      <alignment vertical="top"/>
    </xf>
    <xf numFmtId="3" fontId="20" fillId="0" borderId="22" xfId="0" applyNumberFormat="1" applyFont="1" applyBorder="1" applyAlignment="1">
      <alignment horizontal="right" vertical="top" wrapText="1"/>
    </xf>
    <xf numFmtId="4" fontId="20" fillId="0" borderId="22" xfId="0" applyNumberFormat="1" applyFont="1" applyBorder="1" applyAlignment="1">
      <alignment horizontal="right" vertical="top" wrapText="1"/>
    </xf>
    <xf numFmtId="0" fontId="20" fillId="0" borderId="23" xfId="0" applyFont="1" applyBorder="1" applyAlignment="1">
      <alignment horizontal="left" vertical="top" wrapText="1"/>
    </xf>
    <xf numFmtId="3" fontId="20" fillId="0" borderId="23" xfId="0" applyNumberFormat="1" applyFont="1" applyBorder="1" applyAlignment="1">
      <alignment horizontal="right" vertical="top" wrapText="1"/>
    </xf>
    <xf numFmtId="4" fontId="20" fillId="0" borderId="23" xfId="0" applyNumberFormat="1" applyFont="1" applyBorder="1" applyAlignment="1">
      <alignment horizontal="right" vertical="top" wrapText="1"/>
    </xf>
    <xf numFmtId="4" fontId="19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top" wrapText="1"/>
    </xf>
    <xf numFmtId="4" fontId="29" fillId="0" borderId="12" xfId="0" applyNumberFormat="1" applyFont="1" applyBorder="1" applyAlignment="1">
      <alignment horizontal="right" vertical="top" wrapText="1"/>
    </xf>
    <xf numFmtId="4" fontId="35" fillId="0" borderId="24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left" vertical="top" wrapText="1"/>
    </xf>
    <xf numFmtId="4" fontId="28" fillId="0" borderId="23" xfId="0" applyNumberFormat="1" applyFont="1" applyBorder="1" applyAlignment="1">
      <alignment vertical="top"/>
    </xf>
    <xf numFmtId="0" fontId="20" fillId="0" borderId="12" xfId="0" applyFont="1" applyBorder="1" applyAlignment="1">
      <alignment vertical="top"/>
    </xf>
    <xf numFmtId="4" fontId="28" fillId="0" borderId="12" xfId="0" applyNumberFormat="1" applyFont="1" applyBorder="1" applyAlignment="1">
      <alignment vertical="top"/>
    </xf>
    <xf numFmtId="4" fontId="28" fillId="0" borderId="11" xfId="0" applyNumberFormat="1" applyFont="1" applyBorder="1" applyAlignment="1">
      <alignment vertical="top"/>
    </xf>
    <xf numFmtId="0" fontId="20" fillId="0" borderId="17" xfId="0" applyFont="1" applyBorder="1" applyAlignment="1">
      <alignment vertical="top"/>
    </xf>
    <xf numFmtId="4" fontId="35" fillId="0" borderId="22" xfId="0" applyNumberFormat="1" applyFont="1" applyBorder="1" applyAlignment="1">
      <alignment vertical="top"/>
    </xf>
    <xf numFmtId="0" fontId="20" fillId="0" borderId="0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 wrapText="1"/>
    </xf>
    <xf numFmtId="0" fontId="28" fillId="0" borderId="0" xfId="0" applyFont="1" applyBorder="1" applyAlignment="1">
      <alignment horizontal="left" vertical="top" wrapText="1"/>
    </xf>
    <xf numFmtId="164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20" fillId="0" borderId="18" xfId="0" applyFont="1" applyBorder="1" applyAlignment="1">
      <alignment vertical="top"/>
    </xf>
    <xf numFmtId="3" fontId="20" fillId="0" borderId="11" xfId="0" applyNumberFormat="1" applyFont="1" applyBorder="1" applyAlignment="1">
      <alignment vertical="center" wrapText="1"/>
    </xf>
    <xf numFmtId="4" fontId="20" fillId="0" borderId="11" xfId="0" applyNumberFormat="1" applyFont="1" applyBorder="1" applyAlignment="1">
      <alignment vertical="center" wrapText="1"/>
    </xf>
    <xf numFmtId="164" fontId="29" fillId="0" borderId="12" xfId="0" applyNumberFormat="1" applyFont="1" applyBorder="1" applyAlignment="1">
      <alignment vertical="top"/>
    </xf>
    <xf numFmtId="0" fontId="28" fillId="0" borderId="11" xfId="0" applyFont="1" applyBorder="1" applyAlignment="1">
      <alignment horizontal="left" vertical="top" wrapText="1"/>
    </xf>
    <xf numFmtId="3" fontId="20" fillId="0" borderId="11" xfId="0" applyNumberFormat="1" applyFont="1" applyBorder="1" applyAlignment="1">
      <alignment vertical="top" wrapText="1"/>
    </xf>
    <xf numFmtId="4" fontId="20" fillId="0" borderId="11" xfId="0" applyNumberFormat="1" applyFont="1" applyBorder="1" applyAlignment="1">
      <alignment vertical="top" wrapText="1"/>
    </xf>
    <xf numFmtId="3" fontId="29" fillId="0" borderId="10" xfId="0" applyNumberFormat="1" applyFont="1" applyBorder="1" applyAlignment="1">
      <alignment vertical="top" wrapText="1"/>
    </xf>
    <xf numFmtId="4" fontId="29" fillId="0" borderId="10" xfId="0" applyNumberFormat="1" applyFont="1" applyBorder="1" applyAlignment="1">
      <alignment vertical="top" wrapText="1"/>
    </xf>
    <xf numFmtId="3" fontId="20" fillId="0" borderId="10" xfId="0" applyNumberFormat="1" applyFont="1" applyBorder="1" applyAlignment="1">
      <alignment vertical="top" wrapText="1"/>
    </xf>
    <xf numFmtId="4" fontId="20" fillId="0" borderId="10" xfId="0" applyNumberFormat="1" applyFont="1" applyBorder="1" applyAlignment="1">
      <alignment vertical="top" wrapText="1"/>
    </xf>
    <xf numFmtId="3" fontId="29" fillId="0" borderId="12" xfId="0" applyNumberFormat="1" applyFont="1" applyBorder="1" applyAlignment="1">
      <alignment vertical="center" wrapText="1"/>
    </xf>
    <xf numFmtId="4" fontId="29" fillId="0" borderId="12" xfId="0" applyNumberFormat="1" applyFont="1" applyBorder="1" applyAlignment="1">
      <alignment vertical="center" wrapText="1"/>
    </xf>
    <xf numFmtId="4" fontId="31" fillId="0" borderId="22" xfId="0" applyNumberFormat="1" applyFont="1" applyBorder="1" applyAlignment="1">
      <alignment vertical="top"/>
    </xf>
    <xf numFmtId="4" fontId="31" fillId="0" borderId="22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4" fontId="20" fillId="0" borderId="11" xfId="0" applyNumberFormat="1" applyFont="1" applyBorder="1" applyAlignment="1">
      <alignment vertical="center"/>
    </xf>
    <xf numFmtId="0" fontId="29" fillId="0" borderId="22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left" vertical="top"/>
    </xf>
    <xf numFmtId="3" fontId="29" fillId="0" borderId="24" xfId="0" applyNumberFormat="1" applyFont="1" applyBorder="1" applyAlignment="1">
      <alignment horizontal="right" vertical="top"/>
    </xf>
    <xf numFmtId="4" fontId="29" fillId="0" borderId="24" xfId="0" applyNumberFormat="1" applyFont="1" applyBorder="1" applyAlignment="1">
      <alignment horizontal="right" vertical="top"/>
    </xf>
    <xf numFmtId="3" fontId="29" fillId="6" borderId="14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19" fillId="6" borderId="15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33" fillId="6" borderId="25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49" fontId="39" fillId="0" borderId="17" xfId="0" applyNumberFormat="1" applyFont="1" applyBorder="1" applyAlignment="1">
      <alignment horizontal="center" vertical="top"/>
    </xf>
    <xf numFmtId="49" fontId="40" fillId="0" borderId="12" xfId="0" applyNumberFormat="1" applyFont="1" applyBorder="1" applyAlignment="1">
      <alignment horizontal="center" vertical="top"/>
    </xf>
    <xf numFmtId="0" fontId="39" fillId="0" borderId="19" xfId="0" applyFont="1" applyBorder="1" applyAlignment="1">
      <alignment horizontal="left" vertical="top" wrapText="1"/>
    </xf>
    <xf numFmtId="3" fontId="39" fillId="0" borderId="12" xfId="0" applyNumberFormat="1" applyFont="1" applyBorder="1" applyAlignment="1">
      <alignment vertical="center"/>
    </xf>
    <xf numFmtId="3" fontId="39" fillId="0" borderId="17" xfId="0" applyNumberFormat="1" applyFont="1" applyBorder="1" applyAlignment="1">
      <alignment vertical="center"/>
    </xf>
    <xf numFmtId="4" fontId="39" fillId="0" borderId="12" xfId="0" applyNumberFormat="1" applyFont="1" applyBorder="1" applyAlignment="1">
      <alignment vertical="center"/>
    </xf>
    <xf numFmtId="2" fontId="39" fillId="0" borderId="24" xfId="0" applyNumberFormat="1" applyFont="1" applyBorder="1" applyAlignment="1">
      <alignment vertical="center"/>
    </xf>
    <xf numFmtId="49" fontId="28" fillId="0" borderId="13" xfId="0" applyNumberFormat="1" applyFont="1" applyBorder="1" applyAlignment="1">
      <alignment horizontal="center" vertical="top"/>
    </xf>
    <xf numFmtId="49" fontId="28" fillId="0" borderId="10" xfId="0" applyNumberFormat="1" applyFont="1" applyBorder="1" applyAlignment="1">
      <alignment horizontal="center" vertical="top"/>
    </xf>
    <xf numFmtId="3" fontId="28" fillId="0" borderId="10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2" fontId="28" fillId="0" borderId="22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left" vertical="top" wrapText="1"/>
    </xf>
    <xf numFmtId="3" fontId="28" fillId="0" borderId="0" xfId="0" applyNumberFormat="1" applyFont="1" applyBorder="1" applyAlignment="1">
      <alignment vertical="center"/>
    </xf>
    <xf numFmtId="49" fontId="39" fillId="0" borderId="12" xfId="0" applyNumberFormat="1" applyFont="1" applyBorder="1" applyAlignment="1">
      <alignment horizontal="center" vertical="top"/>
    </xf>
    <xf numFmtId="0" fontId="41" fillId="0" borderId="0" xfId="0" applyFont="1" applyAlignment="1">
      <alignment/>
    </xf>
    <xf numFmtId="49" fontId="19" fillId="0" borderId="13" xfId="0" applyNumberFormat="1" applyFont="1" applyBorder="1" applyAlignment="1">
      <alignment horizontal="center" vertical="top"/>
    </xf>
    <xf numFmtId="2" fontId="28" fillId="0" borderId="10" xfId="0" applyNumberFormat="1" applyFont="1" applyBorder="1" applyAlignment="1">
      <alignment vertical="center"/>
    </xf>
    <xf numFmtId="49" fontId="28" fillId="0" borderId="12" xfId="0" applyNumberFormat="1" applyFont="1" applyBorder="1" applyAlignment="1">
      <alignment horizontal="center" vertical="top"/>
    </xf>
    <xf numFmtId="0" fontId="28" fillId="0" borderId="12" xfId="0" applyFont="1" applyBorder="1" applyAlignment="1">
      <alignment horizontal="left" vertical="top" wrapText="1"/>
    </xf>
    <xf numFmtId="3" fontId="28" fillId="0" borderId="12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2" fontId="28" fillId="0" borderId="12" xfId="0" applyNumberFormat="1" applyFont="1" applyBorder="1" applyAlignment="1">
      <alignment vertical="center"/>
    </xf>
    <xf numFmtId="0" fontId="28" fillId="0" borderId="13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39" fillId="0" borderId="17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2" fontId="40" fillId="0" borderId="13" xfId="0" applyNumberFormat="1" applyFont="1" applyBorder="1" applyAlignment="1">
      <alignment horizontal="center" vertical="top"/>
    </xf>
    <xf numFmtId="2" fontId="40" fillId="0" borderId="10" xfId="0" applyNumberFormat="1" applyFont="1" applyBorder="1" applyAlignment="1">
      <alignment horizontal="center" vertical="top"/>
    </xf>
    <xf numFmtId="2" fontId="40" fillId="0" borderId="0" xfId="0" applyNumberFormat="1" applyFont="1" applyBorder="1" applyAlignment="1">
      <alignment horizontal="left" vertical="top" wrapText="1"/>
    </xf>
    <xf numFmtId="3" fontId="40" fillId="0" borderId="10" xfId="0" applyNumberFormat="1" applyFont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4" fontId="40" fillId="0" borderId="11" xfId="0" applyNumberFormat="1" applyFont="1" applyBorder="1" applyAlignment="1">
      <alignment vertical="center"/>
    </xf>
    <xf numFmtId="2" fontId="40" fillId="0" borderId="22" xfId="0" applyNumberFormat="1" applyFont="1" applyBorder="1" applyAlignment="1">
      <alignment vertical="center"/>
    </xf>
    <xf numFmtId="2" fontId="27" fillId="0" borderId="0" xfId="0" applyNumberFormat="1" applyFont="1" applyAlignment="1">
      <alignment vertical="top"/>
    </xf>
    <xf numFmtId="3" fontId="28" fillId="0" borderId="11" xfId="0" applyNumberFormat="1" applyFont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2" fontId="39" fillId="0" borderId="12" xfId="0" applyNumberFormat="1" applyFont="1" applyBorder="1" applyAlignment="1">
      <alignment vertical="center"/>
    </xf>
    <xf numFmtId="0" fontId="28" fillId="0" borderId="12" xfId="0" applyFont="1" applyBorder="1" applyAlignment="1">
      <alignment horizontal="center" vertical="top"/>
    </xf>
    <xf numFmtId="0" fontId="28" fillId="0" borderId="19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top"/>
    </xf>
    <xf numFmtId="49" fontId="28" fillId="0" borderId="11" xfId="0" applyNumberFormat="1" applyFont="1" applyBorder="1" applyAlignment="1">
      <alignment horizontal="left" vertical="top" wrapText="1"/>
    </xf>
    <xf numFmtId="2" fontId="28" fillId="0" borderId="11" xfId="0" applyNumberFormat="1" applyFont="1" applyBorder="1" applyAlignment="1">
      <alignment vertical="center"/>
    </xf>
    <xf numFmtId="0" fontId="39" fillId="0" borderId="12" xfId="0" applyFont="1" applyBorder="1" applyAlignment="1">
      <alignment horizontal="center" vertical="top"/>
    </xf>
    <xf numFmtId="0" fontId="40" fillId="0" borderId="19" xfId="0" applyFont="1" applyBorder="1" applyAlignment="1">
      <alignment horizontal="center" vertical="top"/>
    </xf>
    <xf numFmtId="0" fontId="39" fillId="0" borderId="12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/>
    </xf>
    <xf numFmtId="49" fontId="28" fillId="0" borderId="10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/>
    </xf>
    <xf numFmtId="0" fontId="40" fillId="0" borderId="0" xfId="0" applyFont="1" applyBorder="1" applyAlignment="1">
      <alignment horizontal="center" vertical="top"/>
    </xf>
    <xf numFmtId="49" fontId="40" fillId="0" borderId="10" xfId="0" applyNumberFormat="1" applyFont="1" applyBorder="1" applyAlignment="1">
      <alignment horizontal="left" vertical="top" wrapText="1"/>
    </xf>
    <xf numFmtId="4" fontId="40" fillId="0" borderId="10" xfId="0" applyNumberFormat="1" applyFont="1" applyBorder="1" applyAlignment="1">
      <alignment vertical="center"/>
    </xf>
    <xf numFmtId="2" fontId="40" fillId="0" borderId="10" xfId="0" applyNumberFormat="1" applyFont="1" applyBorder="1" applyAlignment="1">
      <alignment vertical="center"/>
    </xf>
    <xf numFmtId="0" fontId="28" fillId="0" borderId="22" xfId="0" applyFont="1" applyBorder="1" applyAlignment="1">
      <alignment horizontal="center" vertical="top"/>
    </xf>
    <xf numFmtId="4" fontId="28" fillId="0" borderId="13" xfId="0" applyNumberFormat="1" applyFont="1" applyBorder="1" applyAlignment="1">
      <alignment vertical="center"/>
    </xf>
    <xf numFmtId="0" fontId="28" fillId="0" borderId="24" xfId="0" applyFont="1" applyBorder="1" applyAlignment="1">
      <alignment horizontal="center" vertical="top"/>
    </xf>
    <xf numFmtId="3" fontId="28" fillId="0" borderId="17" xfId="0" applyNumberFormat="1" applyFont="1" applyBorder="1" applyAlignment="1">
      <alignment vertical="center"/>
    </xf>
    <xf numFmtId="2" fontId="28" fillId="0" borderId="24" xfId="0" applyNumberFormat="1" applyFont="1" applyBorder="1" applyAlignment="1">
      <alignment vertical="center"/>
    </xf>
    <xf numFmtId="0" fontId="40" fillId="0" borderId="22" xfId="0" applyFont="1" applyBorder="1" applyAlignment="1">
      <alignment horizontal="center" vertical="top"/>
    </xf>
    <xf numFmtId="49" fontId="40" fillId="0" borderId="0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wrapText="1"/>
    </xf>
    <xf numFmtId="0" fontId="39" fillId="0" borderId="12" xfId="0" applyFont="1" applyBorder="1" applyAlignment="1">
      <alignment vertical="top"/>
    </xf>
    <xf numFmtId="0" fontId="40" fillId="0" borderId="12" xfId="0" applyFont="1" applyBorder="1" applyAlignment="1">
      <alignment vertical="top"/>
    </xf>
    <xf numFmtId="0" fontId="39" fillId="0" borderId="12" xfId="0" applyFont="1" applyBorder="1" applyAlignment="1">
      <alignment vertical="top" wrapText="1"/>
    </xf>
    <xf numFmtId="2" fontId="40" fillId="0" borderId="12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3" fontId="28" fillId="0" borderId="22" xfId="0" applyNumberFormat="1" applyFont="1" applyBorder="1" applyAlignment="1">
      <alignment vertical="center"/>
    </xf>
    <xf numFmtId="49" fontId="40" fillId="0" borderId="11" xfId="0" applyNumberFormat="1" applyFont="1" applyBorder="1" applyAlignment="1">
      <alignment horizontal="left" vertical="top" wrapText="1"/>
    </xf>
    <xf numFmtId="3" fontId="40" fillId="0" borderId="11" xfId="0" applyNumberFormat="1" applyFont="1" applyBorder="1" applyAlignment="1">
      <alignment vertical="center"/>
    </xf>
    <xf numFmtId="0" fontId="40" fillId="0" borderId="11" xfId="0" applyFont="1" applyBorder="1" applyAlignment="1">
      <alignment horizontal="center" vertical="top"/>
    </xf>
    <xf numFmtId="2" fontId="40" fillId="0" borderId="11" xfId="0" applyNumberFormat="1" applyFont="1" applyBorder="1" applyAlignment="1">
      <alignment vertical="center"/>
    </xf>
    <xf numFmtId="49" fontId="28" fillId="0" borderId="12" xfId="0" applyNumberFormat="1" applyFont="1" applyBorder="1" applyAlignment="1">
      <alignment horizontal="left" vertical="top" wrapText="1"/>
    </xf>
    <xf numFmtId="0" fontId="28" fillId="0" borderId="18" xfId="0" applyFont="1" applyBorder="1" applyAlignment="1">
      <alignment horizontal="center" vertical="top"/>
    </xf>
    <xf numFmtId="49" fontId="40" fillId="0" borderId="18" xfId="0" applyNumberFormat="1" applyFont="1" applyBorder="1" applyAlignment="1">
      <alignment horizontal="left" vertical="top" wrapText="1"/>
    </xf>
    <xf numFmtId="0" fontId="28" fillId="0" borderId="23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3" fontId="39" fillId="0" borderId="24" xfId="0" applyNumberFormat="1" applyFont="1" applyBorder="1" applyAlignment="1">
      <alignment vertical="center"/>
    </xf>
    <xf numFmtId="4" fontId="39" fillId="0" borderId="24" xfId="0" applyNumberFormat="1" applyFont="1" applyBorder="1" applyAlignment="1">
      <alignment vertical="center"/>
    </xf>
    <xf numFmtId="4" fontId="28" fillId="0" borderId="22" xfId="0" applyNumberFormat="1" applyFont="1" applyBorder="1" applyAlignment="1">
      <alignment vertical="center"/>
    </xf>
    <xf numFmtId="3" fontId="39" fillId="0" borderId="22" xfId="0" applyNumberFormat="1" applyFont="1" applyBorder="1" applyAlignment="1">
      <alignment vertical="center"/>
    </xf>
    <xf numFmtId="4" fontId="39" fillId="0" borderId="22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top"/>
    </xf>
    <xf numFmtId="49" fontId="28" fillId="0" borderId="20" xfId="0" applyNumberFormat="1" applyFont="1" applyBorder="1" applyAlignment="1">
      <alignment horizontal="left" vertical="top" wrapText="1"/>
    </xf>
    <xf numFmtId="0" fontId="40" fillId="0" borderId="13" xfId="0" applyFont="1" applyBorder="1" applyAlignment="1">
      <alignment horizontal="center" vertical="top"/>
    </xf>
    <xf numFmtId="49" fontId="28" fillId="0" borderId="13" xfId="0" applyNumberFormat="1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3" fontId="40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9" fontId="28" fillId="0" borderId="22" xfId="0" applyNumberFormat="1" applyFont="1" applyBorder="1" applyAlignment="1">
      <alignment horizontal="left" vertical="top" wrapText="1"/>
    </xf>
    <xf numFmtId="0" fontId="28" fillId="0" borderId="22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left" vertical="top" wrapText="1"/>
    </xf>
    <xf numFmtId="4" fontId="28" fillId="0" borderId="24" xfId="0" applyNumberFormat="1" applyFont="1" applyBorder="1" applyAlignment="1">
      <alignment vertical="center"/>
    </xf>
    <xf numFmtId="0" fontId="28" fillId="0" borderId="17" xfId="0" applyFont="1" applyBorder="1" applyAlignment="1">
      <alignment horizontal="center" vertical="top"/>
    </xf>
    <xf numFmtId="3" fontId="40" fillId="0" borderId="18" xfId="0" applyNumberFormat="1" applyFont="1" applyBorder="1" applyAlignment="1">
      <alignment vertical="center"/>
    </xf>
    <xf numFmtId="2" fontId="40" fillId="0" borderId="23" xfId="0" applyNumberFormat="1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23" xfId="0" applyNumberFormat="1" applyFont="1" applyBorder="1" applyAlignment="1">
      <alignment horizontal="left" vertical="top" wrapText="1"/>
    </xf>
    <xf numFmtId="4" fontId="40" fillId="0" borderId="22" xfId="0" applyNumberFormat="1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 vertical="top"/>
    </xf>
    <xf numFmtId="0" fontId="0" fillId="0" borderId="0" xfId="0" applyBorder="1" applyAlignment="1">
      <alignment vertical="center"/>
    </xf>
    <xf numFmtId="49" fontId="39" fillId="0" borderId="12" xfId="0" applyNumberFormat="1" applyFont="1" applyBorder="1" applyAlignment="1">
      <alignment horizontal="left" vertical="top" wrapText="1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3" fontId="40" fillId="0" borderId="22" xfId="0" applyNumberFormat="1" applyFont="1" applyBorder="1" applyAlignment="1">
      <alignment vertical="center"/>
    </xf>
    <xf numFmtId="3" fontId="28" fillId="0" borderId="24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horizontal="left" vertical="top" wrapText="1"/>
    </xf>
    <xf numFmtId="3" fontId="28" fillId="0" borderId="23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2" fontId="28" fillId="0" borderId="23" xfId="0" applyNumberFormat="1" applyFont="1" applyBorder="1" applyAlignment="1">
      <alignment vertical="center"/>
    </xf>
    <xf numFmtId="49" fontId="39" fillId="0" borderId="24" xfId="0" applyNumberFormat="1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3" fontId="28" fillId="0" borderId="18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8" fillId="0" borderId="20" xfId="0" applyFont="1" applyBorder="1" applyAlignment="1">
      <alignment horizontal="left" vertical="top" wrapText="1"/>
    </xf>
    <xf numFmtId="4" fontId="28" fillId="0" borderId="20" xfId="0" applyNumberFormat="1" applyFont="1" applyBorder="1" applyAlignment="1">
      <alignment vertical="center"/>
    </xf>
    <xf numFmtId="49" fontId="40" fillId="0" borderId="13" xfId="0" applyNumberFormat="1" applyFont="1" applyBorder="1" applyAlignment="1">
      <alignment horizontal="left" vertical="top" wrapText="1"/>
    </xf>
    <xf numFmtId="4" fontId="40" fillId="0" borderId="13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top" wrapText="1"/>
    </xf>
    <xf numFmtId="3" fontId="28" fillId="0" borderId="20" xfId="0" applyNumberFormat="1" applyFont="1" applyBorder="1" applyAlignment="1">
      <alignment vertical="center"/>
    </xf>
    <xf numFmtId="0" fontId="39" fillId="0" borderId="24" xfId="0" applyFont="1" applyBorder="1" applyAlignment="1">
      <alignment horizontal="center" vertical="top"/>
    </xf>
    <xf numFmtId="49" fontId="39" fillId="0" borderId="19" xfId="0" applyNumberFormat="1" applyFont="1" applyBorder="1" applyAlignment="1">
      <alignment horizontal="left" vertical="top" wrapText="1"/>
    </xf>
    <xf numFmtId="4" fontId="39" fillId="0" borderId="10" xfId="0" applyNumberFormat="1" applyFont="1" applyBorder="1" applyAlignment="1">
      <alignment vertical="center"/>
    </xf>
    <xf numFmtId="49" fontId="39" fillId="0" borderId="10" xfId="0" applyNumberFormat="1" applyFont="1" applyBorder="1" applyAlignment="1">
      <alignment horizontal="left" vertical="top" wrapText="1"/>
    </xf>
    <xf numFmtId="2" fontId="39" fillId="0" borderId="10" xfId="0" applyNumberFormat="1" applyFont="1" applyBorder="1" applyAlignment="1">
      <alignment vertical="center"/>
    </xf>
    <xf numFmtId="0" fontId="40" fillId="6" borderId="15" xfId="0" applyFont="1" applyFill="1" applyBorder="1" applyAlignment="1">
      <alignment horizontal="center"/>
    </xf>
    <xf numFmtId="0" fontId="40" fillId="6" borderId="14" xfId="0" applyFont="1" applyFill="1" applyBorder="1" applyAlignment="1">
      <alignment horizontal="center"/>
    </xf>
    <xf numFmtId="49" fontId="39" fillId="6" borderId="25" xfId="0" applyNumberFormat="1" applyFont="1" applyFill="1" applyBorder="1" applyAlignment="1">
      <alignment horizontal="center" vertical="top" wrapText="1"/>
    </xf>
    <xf numFmtId="3" fontId="39" fillId="6" borderId="14" xfId="0" applyNumberFormat="1" applyFont="1" applyFill="1" applyBorder="1" applyAlignment="1">
      <alignment vertical="center"/>
    </xf>
    <xf numFmtId="4" fontId="39" fillId="6" borderId="14" xfId="0" applyNumberFormat="1" applyFont="1" applyFill="1" applyBorder="1" applyAlignment="1">
      <alignment vertical="center"/>
    </xf>
    <xf numFmtId="0" fontId="28" fillId="0" borderId="17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9" fontId="40" fillId="0" borderId="2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7" fontId="20" fillId="0" borderId="10" xfId="0" applyNumberFormat="1" applyFont="1" applyBorder="1" applyAlignment="1">
      <alignment horizontal="right" vertical="center"/>
    </xf>
    <xf numFmtId="0" fontId="20" fillId="0" borderId="26" xfId="0" applyFont="1" applyBorder="1" applyAlignment="1">
      <alignment horizontal="center" vertical="top" wrapText="1"/>
    </xf>
    <xf numFmtId="0" fontId="35" fillId="0" borderId="26" xfId="0" applyFont="1" applyBorder="1" applyAlignment="1">
      <alignment horizontal="left" vertical="top" wrapText="1"/>
    </xf>
    <xf numFmtId="3" fontId="29" fillId="0" borderId="27" xfId="0" applyNumberFormat="1" applyFont="1" applyBorder="1" applyAlignment="1">
      <alignment horizontal="right" vertical="center"/>
    </xf>
    <xf numFmtId="4" fontId="29" fillId="0" borderId="27" xfId="0" applyNumberFormat="1" applyFont="1" applyBorder="1" applyAlignment="1">
      <alignment horizontal="right" vertical="center"/>
    </xf>
    <xf numFmtId="167" fontId="29" fillId="0" borderId="27" xfId="0" applyNumberFormat="1" applyFont="1" applyBorder="1" applyAlignment="1">
      <alignment horizontal="right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3" fontId="20" fillId="0" borderId="28" xfId="0" applyNumberFormat="1" applyFont="1" applyBorder="1" applyAlignment="1">
      <alignment horizontal="right" vertical="center"/>
    </xf>
    <xf numFmtId="4" fontId="20" fillId="0" borderId="29" xfId="0" applyNumberFormat="1" applyFont="1" applyBorder="1" applyAlignment="1">
      <alignment horizontal="right" vertical="center"/>
    </xf>
    <xf numFmtId="167" fontId="28" fillId="0" borderId="28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3" fontId="20" fillId="0" borderId="27" xfId="0" applyNumberFormat="1" applyFont="1" applyBorder="1" applyAlignment="1">
      <alignment horizontal="right" vertical="center"/>
    </xf>
    <xf numFmtId="4" fontId="20" fillId="0" borderId="30" xfId="0" applyNumberFormat="1" applyFont="1" applyBorder="1" applyAlignment="1">
      <alignment horizontal="right" vertical="center"/>
    </xf>
    <xf numFmtId="167" fontId="28" fillId="0" borderId="27" xfId="0" applyNumberFormat="1" applyFont="1" applyBorder="1" applyAlignment="1">
      <alignment horizontal="right" vertical="center"/>
    </xf>
    <xf numFmtId="0" fontId="20" fillId="0" borderId="31" xfId="0" applyFont="1" applyBorder="1" applyAlignment="1">
      <alignment horizontal="center" vertical="center"/>
    </xf>
    <xf numFmtId="4" fontId="31" fillId="0" borderId="22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vertical="top"/>
    </xf>
    <xf numFmtId="0" fontId="20" fillId="0" borderId="26" xfId="0" applyFont="1" applyBorder="1" applyAlignment="1">
      <alignment horizontal="center" vertical="top"/>
    </xf>
    <xf numFmtId="0" fontId="29" fillId="0" borderId="26" xfId="0" applyFont="1" applyBorder="1" applyAlignment="1">
      <alignment horizontal="left" vertical="top" wrapText="1"/>
    </xf>
    <xf numFmtId="3" fontId="29" fillId="0" borderId="27" xfId="0" applyNumberFormat="1" applyFont="1" applyBorder="1" applyAlignment="1">
      <alignment vertical="top" wrapText="1"/>
    </xf>
    <xf numFmtId="4" fontId="29" fillId="0" borderId="27" xfId="0" applyNumberFormat="1" applyFont="1" applyBorder="1" applyAlignment="1">
      <alignment vertical="top" wrapText="1"/>
    </xf>
    <xf numFmtId="4" fontId="35" fillId="0" borderId="27" xfId="0" applyNumberFormat="1" applyFont="1" applyBorder="1" applyAlignment="1">
      <alignment vertical="top"/>
    </xf>
    <xf numFmtId="4" fontId="29" fillId="0" borderId="0" xfId="0" applyNumberFormat="1" applyFont="1" applyBorder="1" applyAlignment="1">
      <alignment horizontal="right" vertical="top" wrapText="1"/>
    </xf>
    <xf numFmtId="0" fontId="20" fillId="0" borderId="28" xfId="0" applyFont="1" applyBorder="1" applyAlignment="1">
      <alignment vertical="top"/>
    </xf>
    <xf numFmtId="0" fontId="20" fillId="0" borderId="32" xfId="0" applyFont="1" applyBorder="1" applyAlignment="1">
      <alignment horizontal="center" vertical="top"/>
    </xf>
    <xf numFmtId="0" fontId="20" fillId="0" borderId="32" xfId="0" applyFont="1" applyBorder="1" applyAlignment="1">
      <alignment horizontal="left" vertical="top" wrapText="1"/>
    </xf>
    <xf numFmtId="3" fontId="20" fillId="0" borderId="28" xfId="0" applyNumberFormat="1" applyFont="1" applyBorder="1" applyAlignment="1">
      <alignment vertical="top" wrapText="1"/>
    </xf>
    <xf numFmtId="4" fontId="20" fillId="0" borderId="28" xfId="0" applyNumberFormat="1" applyFont="1" applyBorder="1" applyAlignment="1">
      <alignment vertical="top" wrapText="1"/>
    </xf>
    <xf numFmtId="4" fontId="31" fillId="0" borderId="28" xfId="0" applyNumberFormat="1" applyFont="1" applyBorder="1" applyAlignment="1">
      <alignment vertical="top"/>
    </xf>
    <xf numFmtId="3" fontId="29" fillId="0" borderId="27" xfId="0" applyNumberFormat="1" applyFont="1" applyBorder="1" applyAlignment="1">
      <alignment vertical="center"/>
    </xf>
    <xf numFmtId="0" fontId="28" fillId="0" borderId="28" xfId="0" applyFont="1" applyBorder="1" applyAlignment="1">
      <alignment horizontal="center" vertical="top"/>
    </xf>
    <xf numFmtId="49" fontId="28" fillId="0" borderId="29" xfId="0" applyNumberFormat="1" applyFont="1" applyBorder="1" applyAlignment="1">
      <alignment horizontal="left" vertical="top" wrapText="1"/>
    </xf>
    <xf numFmtId="3" fontId="28" fillId="0" borderId="28" xfId="0" applyNumberFormat="1" applyFont="1" applyBorder="1" applyAlignment="1">
      <alignment vertical="center"/>
    </xf>
    <xf numFmtId="4" fontId="28" fillId="0" borderId="28" xfId="0" applyNumberFormat="1" applyFont="1" applyBorder="1" applyAlignment="1">
      <alignment vertical="center"/>
    </xf>
    <xf numFmtId="2" fontId="28" fillId="0" borderId="28" xfId="0" applyNumberFormat="1" applyFont="1" applyBorder="1" applyAlignment="1">
      <alignment vertical="center"/>
    </xf>
    <xf numFmtId="2" fontId="39" fillId="0" borderId="22" xfId="0" applyNumberFormat="1" applyFont="1" applyBorder="1" applyAlignment="1">
      <alignment vertical="center"/>
    </xf>
    <xf numFmtId="0" fontId="33" fillId="6" borderId="33" xfId="0" applyFont="1" applyFill="1" applyBorder="1" applyAlignment="1">
      <alignment horizontal="center" vertical="center"/>
    </xf>
    <xf numFmtId="0" fontId="33" fillId="6" borderId="34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left" vertical="top" wrapText="1"/>
    </xf>
    <xf numFmtId="0" fontId="28" fillId="0" borderId="29" xfId="0" applyFont="1" applyBorder="1" applyAlignment="1">
      <alignment horizontal="left" vertical="top" wrapText="1"/>
    </xf>
    <xf numFmtId="3" fontId="28" fillId="0" borderId="29" xfId="0" applyNumberFormat="1" applyFont="1" applyBorder="1" applyAlignment="1">
      <alignment vertical="center"/>
    </xf>
    <xf numFmtId="2" fontId="28" fillId="0" borderId="35" xfId="0" applyNumberFormat="1" applyFont="1" applyBorder="1" applyAlignment="1">
      <alignment vertical="center"/>
    </xf>
    <xf numFmtId="0" fontId="28" fillId="0" borderId="32" xfId="0" applyFont="1" applyBorder="1" applyAlignment="1">
      <alignment horizontal="center" vertical="top"/>
    </xf>
    <xf numFmtId="3" fontId="28" fillId="0" borderId="32" xfId="0" applyNumberFormat="1" applyFont="1" applyBorder="1" applyAlignment="1">
      <alignment vertical="center"/>
    </xf>
    <xf numFmtId="4" fontId="28" fillId="0" borderId="35" xfId="0" applyNumberFormat="1" applyFont="1" applyBorder="1" applyAlignment="1">
      <alignment vertical="center"/>
    </xf>
    <xf numFmtId="3" fontId="28" fillId="0" borderId="35" xfId="0" applyNumberFormat="1" applyFont="1" applyBorder="1" applyAlignment="1">
      <alignment vertical="center"/>
    </xf>
    <xf numFmtId="164" fontId="20" fillId="0" borderId="28" xfId="0" applyNumberFormat="1" applyFont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4" fontId="20" fillId="0" borderId="28" xfId="0" applyNumberFormat="1" applyFont="1" applyBorder="1" applyAlignment="1">
      <alignment vertical="center"/>
    </xf>
    <xf numFmtId="4" fontId="31" fillId="0" borderId="28" xfId="0" applyNumberFormat="1" applyFont="1" applyBorder="1" applyAlignment="1">
      <alignment vertical="center"/>
    </xf>
    <xf numFmtId="49" fontId="40" fillId="0" borderId="19" xfId="0" applyNumberFormat="1" applyFont="1" applyBorder="1" applyAlignment="1">
      <alignment horizontal="left" vertical="top" wrapText="1"/>
    </xf>
    <xf numFmtId="3" fontId="40" fillId="0" borderId="12" xfId="0" applyNumberFormat="1" applyFont="1" applyBorder="1" applyAlignment="1">
      <alignment vertical="center"/>
    </xf>
    <xf numFmtId="4" fontId="40" fillId="0" borderId="12" xfId="0" applyNumberFormat="1" applyFont="1" applyBorder="1" applyAlignment="1">
      <alignment vertical="center"/>
    </xf>
    <xf numFmtId="0" fontId="20" fillId="0" borderId="36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4" fillId="6" borderId="14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2" fillId="0" borderId="0" xfId="0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49" fontId="20" fillId="0" borderId="14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right" vertical="top" wrapText="1"/>
    </xf>
    <xf numFmtId="4" fontId="20" fillId="0" borderId="10" xfId="0" applyNumberFormat="1" applyFont="1" applyBorder="1" applyAlignment="1">
      <alignment horizontal="right" vertical="top" wrapText="1"/>
    </xf>
    <xf numFmtId="4" fontId="31" fillId="0" borderId="10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C75" sqref="C75:C76"/>
    </sheetView>
  </sheetViews>
  <sheetFormatPr defaultColWidth="9.140625" defaultRowHeight="12.75" outlineLevelRow="1"/>
  <cols>
    <col min="1" max="1" width="5.00390625" style="0" customWidth="1"/>
    <col min="2" max="2" width="7.28125" style="0" customWidth="1"/>
    <col min="3" max="3" width="36.140625" style="0" customWidth="1"/>
    <col min="4" max="4" width="11.421875" style="0" customWidth="1"/>
    <col min="5" max="5" width="11.57421875" style="0" customWidth="1"/>
    <col min="6" max="6" width="14.421875" style="0" customWidth="1"/>
    <col min="7" max="7" width="7.421875" style="0" customWidth="1"/>
  </cols>
  <sheetData>
    <row r="1" spans="1:7" ht="18.75">
      <c r="A1" s="408" t="s">
        <v>0</v>
      </c>
      <c r="B1" s="408"/>
      <c r="C1" s="408"/>
      <c r="D1" s="408"/>
      <c r="E1" s="408"/>
      <c r="F1" s="408"/>
      <c r="G1" s="408"/>
    </row>
    <row r="2" spans="1:7" ht="17.25" customHeight="1">
      <c r="A2" s="408" t="s">
        <v>21</v>
      </c>
      <c r="B2" s="408"/>
      <c r="C2" s="408"/>
      <c r="D2" s="408"/>
      <c r="E2" s="408"/>
      <c r="F2" s="408"/>
      <c r="G2" s="408"/>
    </row>
    <row r="3" spans="1:7" ht="18" customHeight="1">
      <c r="A3" s="408" t="s">
        <v>158</v>
      </c>
      <c r="B3" s="408"/>
      <c r="C3" s="408"/>
      <c r="D3" s="408"/>
      <c r="E3" s="408"/>
      <c r="F3" s="408"/>
      <c r="G3" s="408"/>
    </row>
    <row r="4" spans="1:7" ht="48" customHeight="1">
      <c r="A4" s="16" t="s">
        <v>1</v>
      </c>
      <c r="B4" s="16" t="s">
        <v>22</v>
      </c>
      <c r="C4" s="21" t="s">
        <v>2</v>
      </c>
      <c r="D4" s="16" t="s">
        <v>3</v>
      </c>
      <c r="E4" s="16" t="s">
        <v>159</v>
      </c>
      <c r="F4" s="16" t="s">
        <v>160</v>
      </c>
      <c r="G4" s="16" t="s">
        <v>4</v>
      </c>
    </row>
    <row r="5" spans="1:7" s="25" customFormat="1" ht="9.75" customHeight="1">
      <c r="A5" s="17">
        <v>1</v>
      </c>
      <c r="B5" s="22"/>
      <c r="C5" s="23">
        <v>2</v>
      </c>
      <c r="D5" s="23">
        <v>3</v>
      </c>
      <c r="E5" s="17">
        <v>4</v>
      </c>
      <c r="F5" s="24">
        <v>5</v>
      </c>
      <c r="G5" s="17">
        <v>6</v>
      </c>
    </row>
    <row r="6" spans="1:7" ht="16.5" customHeight="1">
      <c r="A6" s="409" t="s">
        <v>6</v>
      </c>
      <c r="B6" s="26"/>
      <c r="C6" s="27" t="s">
        <v>7</v>
      </c>
      <c r="D6" s="28">
        <f>D7</f>
        <v>5000</v>
      </c>
      <c r="E6" s="28">
        <f>E7</f>
        <v>5000</v>
      </c>
      <c r="F6" s="7">
        <f>F7</f>
        <v>5000</v>
      </c>
      <c r="G6" s="29">
        <f aca="true" t="shared" si="0" ref="G6:G41">(F6/E6)*100</f>
        <v>100</v>
      </c>
    </row>
    <row r="7" spans="1:7" ht="33" customHeight="1">
      <c r="A7" s="409"/>
      <c r="B7" s="30" t="s">
        <v>23</v>
      </c>
      <c r="C7" s="31" t="s">
        <v>24</v>
      </c>
      <c r="D7" s="32">
        <v>5000</v>
      </c>
      <c r="E7" s="32">
        <v>5000</v>
      </c>
      <c r="F7" s="33">
        <v>5000</v>
      </c>
      <c r="G7" s="34">
        <f t="shared" si="0"/>
        <v>100</v>
      </c>
    </row>
    <row r="8" spans="1:7" s="4" customFormat="1" ht="16.5" customHeight="1">
      <c r="A8" s="35">
        <v>600</v>
      </c>
      <c r="B8" s="36"/>
      <c r="C8" s="37" t="s">
        <v>8</v>
      </c>
      <c r="D8" s="28">
        <f>D9</f>
        <v>1477500</v>
      </c>
      <c r="E8" s="28">
        <f>E9</f>
        <v>5955543</v>
      </c>
      <c r="F8" s="38">
        <f>F9</f>
        <v>5861329.52</v>
      </c>
      <c r="G8" s="29">
        <f t="shared" si="0"/>
        <v>98.41805390373304</v>
      </c>
    </row>
    <row r="9" spans="1:7" s="4" customFormat="1" ht="16.5" customHeight="1">
      <c r="A9" s="39"/>
      <c r="B9" s="40">
        <v>60014</v>
      </c>
      <c r="C9" s="41" t="s">
        <v>25</v>
      </c>
      <c r="D9" s="32">
        <v>1477500</v>
      </c>
      <c r="E9" s="32">
        <v>5955543</v>
      </c>
      <c r="F9" s="42">
        <v>5861329.52</v>
      </c>
      <c r="G9" s="34">
        <f t="shared" si="0"/>
        <v>98.41805390373304</v>
      </c>
    </row>
    <row r="10" spans="1:7" s="4" customFormat="1" ht="16.5" customHeight="1">
      <c r="A10" s="406">
        <v>700</v>
      </c>
      <c r="B10" s="12"/>
      <c r="C10" s="44" t="s">
        <v>9</v>
      </c>
      <c r="D10" s="45">
        <f>D11</f>
        <v>2505435</v>
      </c>
      <c r="E10" s="45">
        <f>E11</f>
        <v>2511435</v>
      </c>
      <c r="F10" s="46">
        <f>F11</f>
        <v>2340279.77</v>
      </c>
      <c r="G10" s="47">
        <f t="shared" si="0"/>
        <v>93.18496278024317</v>
      </c>
    </row>
    <row r="11" spans="1:7" ht="31.5" customHeight="1">
      <c r="A11" s="406"/>
      <c r="B11" s="48">
        <v>70005</v>
      </c>
      <c r="C11" s="31" t="s">
        <v>26</v>
      </c>
      <c r="D11" s="32">
        <v>2505435</v>
      </c>
      <c r="E11" s="32">
        <v>2511435</v>
      </c>
      <c r="F11" s="33">
        <v>2340279.77</v>
      </c>
      <c r="G11" s="34">
        <f t="shared" si="0"/>
        <v>93.18496278024317</v>
      </c>
    </row>
    <row r="12" spans="1:7" ht="16.5" customHeight="1">
      <c r="A12" s="407">
        <v>710</v>
      </c>
      <c r="B12" s="49"/>
      <c r="C12" s="50" t="s">
        <v>10</v>
      </c>
      <c r="D12" s="45">
        <f>SUM(D13:D15)</f>
        <v>570750</v>
      </c>
      <c r="E12" s="45">
        <f>SUM(E13:E15)</f>
        <v>565583</v>
      </c>
      <c r="F12" s="46">
        <f>SUM(F13:F15)</f>
        <v>565037.8</v>
      </c>
      <c r="G12" s="47">
        <f t="shared" si="0"/>
        <v>99.9036038919133</v>
      </c>
    </row>
    <row r="13" spans="1:7" ht="33" customHeight="1">
      <c r="A13" s="407"/>
      <c r="B13" s="49">
        <v>71013</v>
      </c>
      <c r="C13" s="51" t="s">
        <v>27</v>
      </c>
      <c r="D13" s="52">
        <v>245000</v>
      </c>
      <c r="E13" s="52">
        <v>232000</v>
      </c>
      <c r="F13" s="11">
        <v>232000</v>
      </c>
      <c r="G13" s="53">
        <f t="shared" si="0"/>
        <v>100</v>
      </c>
    </row>
    <row r="14" spans="1:7" ht="31.5" customHeight="1">
      <c r="A14" s="407"/>
      <c r="B14" s="49">
        <v>71014</v>
      </c>
      <c r="C14" s="51" t="s">
        <v>28</v>
      </c>
      <c r="D14" s="52">
        <v>20000</v>
      </c>
      <c r="E14" s="52">
        <v>29000</v>
      </c>
      <c r="F14" s="11">
        <v>29000</v>
      </c>
      <c r="G14" s="53">
        <f t="shared" si="0"/>
        <v>100</v>
      </c>
    </row>
    <row r="15" spans="1:7" ht="19.5" customHeight="1">
      <c r="A15" s="407"/>
      <c r="B15" s="48">
        <v>71015</v>
      </c>
      <c r="C15" s="31" t="s">
        <v>29</v>
      </c>
      <c r="D15" s="54">
        <v>305750</v>
      </c>
      <c r="E15" s="32">
        <v>304583</v>
      </c>
      <c r="F15" s="33">
        <v>304037.8</v>
      </c>
      <c r="G15" s="34">
        <f t="shared" si="0"/>
        <v>99.8210011720943</v>
      </c>
    </row>
    <row r="16" spans="1:7" s="4" customFormat="1" ht="16.5" customHeight="1">
      <c r="A16" s="407">
        <v>750</v>
      </c>
      <c r="B16" s="12"/>
      <c r="C16" s="44" t="s">
        <v>11</v>
      </c>
      <c r="D16" s="45">
        <f>SUM(D17:D19)</f>
        <v>252345</v>
      </c>
      <c r="E16" s="45">
        <f>SUM(E17:E19)</f>
        <v>252423</v>
      </c>
      <c r="F16" s="46">
        <f>SUM(F17:F19)</f>
        <v>270442.32</v>
      </c>
      <c r="G16" s="47">
        <f t="shared" si="0"/>
        <v>107.13854125812625</v>
      </c>
    </row>
    <row r="17" spans="1:7" s="4" customFormat="1" ht="16.5" customHeight="1">
      <c r="A17" s="407"/>
      <c r="B17" s="12">
        <v>75011</v>
      </c>
      <c r="C17" s="55" t="s">
        <v>30</v>
      </c>
      <c r="D17" s="52">
        <v>188845</v>
      </c>
      <c r="E17" s="52">
        <v>188845</v>
      </c>
      <c r="F17" s="11">
        <v>188845</v>
      </c>
      <c r="G17" s="53">
        <f t="shared" si="0"/>
        <v>100</v>
      </c>
    </row>
    <row r="18" spans="1:7" s="4" customFormat="1" ht="16.5" customHeight="1">
      <c r="A18" s="407"/>
      <c r="B18" s="12">
        <v>75020</v>
      </c>
      <c r="C18" s="55" t="s">
        <v>31</v>
      </c>
      <c r="D18" s="52">
        <v>9500</v>
      </c>
      <c r="E18" s="52">
        <v>10054</v>
      </c>
      <c r="F18" s="11">
        <v>28074.59</v>
      </c>
      <c r="G18" s="53">
        <f t="shared" si="0"/>
        <v>279.2380147205093</v>
      </c>
    </row>
    <row r="19" spans="1:7" s="4" customFormat="1" ht="16.5" customHeight="1">
      <c r="A19" s="407"/>
      <c r="B19" s="56">
        <v>75045</v>
      </c>
      <c r="C19" s="57" t="s">
        <v>154</v>
      </c>
      <c r="D19" s="32">
        <v>54000</v>
      </c>
      <c r="E19" s="32">
        <v>53524</v>
      </c>
      <c r="F19" s="33">
        <v>53522.73</v>
      </c>
      <c r="G19" s="58">
        <f t="shared" si="0"/>
        <v>99.99762723264331</v>
      </c>
    </row>
    <row r="20" spans="1:8" ht="32.25" customHeight="1">
      <c r="A20" s="410">
        <v>754</v>
      </c>
      <c r="B20" s="59"/>
      <c r="C20" s="60" t="s">
        <v>32</v>
      </c>
      <c r="D20" s="28">
        <f>SUM(D21:D22)</f>
        <v>6038868</v>
      </c>
      <c r="E20" s="28">
        <f>SUM(E21:E22)</f>
        <v>6065402</v>
      </c>
      <c r="F20" s="61">
        <f>SUM(F21:F22)</f>
        <v>6065573.16</v>
      </c>
      <c r="G20" s="29">
        <f t="shared" si="0"/>
        <v>100.00282190694038</v>
      </c>
      <c r="H20" s="20"/>
    </row>
    <row r="21" spans="1:8" ht="32.25" customHeight="1">
      <c r="A21" s="410"/>
      <c r="B21" s="59">
        <v>75411</v>
      </c>
      <c r="C21" s="51" t="s">
        <v>33</v>
      </c>
      <c r="D21" s="52">
        <v>6038868</v>
      </c>
      <c r="E21" s="52">
        <v>6065402</v>
      </c>
      <c r="F21" s="13">
        <v>6065573.16</v>
      </c>
      <c r="G21" s="53">
        <f t="shared" si="0"/>
        <v>100.00282190694038</v>
      </c>
      <c r="H21" s="20"/>
    </row>
    <row r="22" spans="1:8" ht="21" customHeight="1" hidden="1" outlineLevel="1">
      <c r="A22" s="81"/>
      <c r="B22" s="81">
        <v>75421</v>
      </c>
      <c r="C22" s="51" t="s">
        <v>34</v>
      </c>
      <c r="D22" s="79"/>
      <c r="E22" s="52"/>
      <c r="F22" s="13"/>
      <c r="G22" s="348" t="e">
        <f t="shared" si="0"/>
        <v>#DIV/0!</v>
      </c>
      <c r="H22" s="20"/>
    </row>
    <row r="23" spans="1:7" ht="45" customHeight="1" collapsed="1">
      <c r="A23" s="403">
        <v>756</v>
      </c>
      <c r="B23" s="349"/>
      <c r="C23" s="350" t="s">
        <v>12</v>
      </c>
      <c r="D23" s="351">
        <f>SUM(D24:D25)</f>
        <v>11156003</v>
      </c>
      <c r="E23" s="351">
        <f>SUM(E24:E25)</f>
        <v>11155700</v>
      </c>
      <c r="F23" s="352">
        <f>SUM(F24:F25)</f>
        <v>10239718.919999998</v>
      </c>
      <c r="G23" s="353">
        <f t="shared" si="0"/>
        <v>91.78912053927587</v>
      </c>
    </row>
    <row r="24" spans="1:7" ht="33" customHeight="1">
      <c r="A24" s="404"/>
      <c r="B24" s="62">
        <v>75618</v>
      </c>
      <c r="C24" s="63" t="s">
        <v>35</v>
      </c>
      <c r="D24" s="52">
        <v>1667450</v>
      </c>
      <c r="E24" s="52">
        <v>1667450</v>
      </c>
      <c r="F24" s="64">
        <v>1608291.88</v>
      </c>
      <c r="G24" s="53">
        <f t="shared" si="0"/>
        <v>96.45218027527062</v>
      </c>
    </row>
    <row r="25" spans="1:7" ht="31.5" customHeight="1">
      <c r="A25" s="404"/>
      <c r="B25" s="146">
        <v>75622</v>
      </c>
      <c r="C25" s="31" t="s">
        <v>36</v>
      </c>
      <c r="D25" s="32">
        <v>9488553</v>
      </c>
      <c r="E25" s="32">
        <v>9488250</v>
      </c>
      <c r="F25" s="33">
        <v>8631427.04</v>
      </c>
      <c r="G25" s="34">
        <f t="shared" si="0"/>
        <v>90.96964182014597</v>
      </c>
    </row>
    <row r="26" spans="1:7" ht="16.5" customHeight="1">
      <c r="A26" s="65">
        <v>758</v>
      </c>
      <c r="B26" s="65"/>
      <c r="C26" s="66" t="s">
        <v>13</v>
      </c>
      <c r="D26" s="67">
        <f>SUM(D27:D31)</f>
        <v>46799135</v>
      </c>
      <c r="E26" s="67">
        <f>SUM(E27:E31)</f>
        <v>47259329</v>
      </c>
      <c r="F26" s="68">
        <f>SUM(F27:F31)</f>
        <v>47280640.35</v>
      </c>
      <c r="G26" s="69">
        <f t="shared" si="0"/>
        <v>100.04509448282688</v>
      </c>
    </row>
    <row r="27" spans="1:7" ht="33" customHeight="1">
      <c r="A27" s="70"/>
      <c r="B27" s="49">
        <v>75801</v>
      </c>
      <c r="C27" s="71" t="s">
        <v>37</v>
      </c>
      <c r="D27" s="72">
        <v>36857651</v>
      </c>
      <c r="E27" s="72">
        <v>36387993</v>
      </c>
      <c r="F27" s="11">
        <v>36387993</v>
      </c>
      <c r="G27" s="53">
        <f t="shared" si="0"/>
        <v>100</v>
      </c>
    </row>
    <row r="28" spans="1:7" ht="33" customHeight="1">
      <c r="A28" s="70"/>
      <c r="B28" s="49">
        <v>75802</v>
      </c>
      <c r="C28" s="71" t="s">
        <v>38</v>
      </c>
      <c r="D28" s="72">
        <v>0</v>
      </c>
      <c r="E28" s="72">
        <v>929852</v>
      </c>
      <c r="F28" s="11">
        <v>929852</v>
      </c>
      <c r="G28" s="53">
        <f t="shared" si="0"/>
        <v>100</v>
      </c>
    </row>
    <row r="29" spans="1:7" ht="32.25" customHeight="1">
      <c r="A29" s="70"/>
      <c r="B29" s="49">
        <v>75803</v>
      </c>
      <c r="C29" s="71" t="s">
        <v>39</v>
      </c>
      <c r="D29" s="72">
        <v>8431056</v>
      </c>
      <c r="E29" s="72">
        <v>8431056</v>
      </c>
      <c r="F29" s="11">
        <v>8431056</v>
      </c>
      <c r="G29" s="53">
        <f t="shared" si="0"/>
        <v>100</v>
      </c>
    </row>
    <row r="30" spans="1:7" s="4" customFormat="1" ht="16.5" customHeight="1">
      <c r="A30" s="73"/>
      <c r="B30" s="12">
        <v>75814</v>
      </c>
      <c r="C30" s="74" t="s">
        <v>40</v>
      </c>
      <c r="D30" s="75">
        <v>1117000</v>
      </c>
      <c r="E30" s="72">
        <v>1117000</v>
      </c>
      <c r="F30" s="11">
        <v>1138311.35</v>
      </c>
      <c r="G30" s="53">
        <f t="shared" si="0"/>
        <v>101.90790957923008</v>
      </c>
    </row>
    <row r="31" spans="1:7" ht="32.25" customHeight="1">
      <c r="A31" s="39"/>
      <c r="B31" s="43">
        <v>75832</v>
      </c>
      <c r="C31" s="31" t="s">
        <v>41</v>
      </c>
      <c r="D31" s="54">
        <v>393428</v>
      </c>
      <c r="E31" s="32">
        <v>393428</v>
      </c>
      <c r="F31" s="5">
        <v>393428</v>
      </c>
      <c r="G31" s="34">
        <f t="shared" si="0"/>
        <v>100</v>
      </c>
    </row>
    <row r="32" spans="1:7" ht="24.75" customHeight="1">
      <c r="A32" s="76">
        <v>801</v>
      </c>
      <c r="B32" s="36"/>
      <c r="C32" s="37" t="s">
        <v>14</v>
      </c>
      <c r="D32" s="28">
        <f>SUM(D33:D40)</f>
        <v>2334220</v>
      </c>
      <c r="E32" s="28">
        <f>SUM(E33:E40)</f>
        <v>2763168</v>
      </c>
      <c r="F32" s="38">
        <f>SUM(F33:F40)</f>
        <v>929436.4500000001</v>
      </c>
      <c r="G32" s="69">
        <f t="shared" si="0"/>
        <v>33.63662470034395</v>
      </c>
    </row>
    <row r="33" spans="1:7" s="4" customFormat="1" ht="16.5" customHeight="1" hidden="1" outlineLevel="1">
      <c r="A33" s="12"/>
      <c r="B33" s="77">
        <v>80102</v>
      </c>
      <c r="C33" s="78" t="s">
        <v>42</v>
      </c>
      <c r="D33" s="79">
        <v>0</v>
      </c>
      <c r="E33" s="52"/>
      <c r="F33" s="13"/>
      <c r="G33" s="53" t="e">
        <f t="shared" si="0"/>
        <v>#DIV/0!</v>
      </c>
    </row>
    <row r="34" spans="1:7" s="4" customFormat="1" ht="16.5" customHeight="1" collapsed="1">
      <c r="A34" s="77"/>
      <c r="B34" s="364">
        <v>80105</v>
      </c>
      <c r="C34" s="80" t="s">
        <v>43</v>
      </c>
      <c r="D34" s="52">
        <v>173900</v>
      </c>
      <c r="E34" s="52">
        <v>173900</v>
      </c>
      <c r="F34" s="64">
        <v>172255.76</v>
      </c>
      <c r="G34" s="53">
        <f t="shared" si="0"/>
        <v>99.05449108683152</v>
      </c>
    </row>
    <row r="35" spans="1:7" s="4" customFormat="1" ht="12.75" customHeight="1" hidden="1" outlineLevel="1">
      <c r="A35" s="12"/>
      <c r="B35" s="77">
        <v>80111</v>
      </c>
      <c r="C35" s="78" t="s">
        <v>44</v>
      </c>
      <c r="D35" s="79">
        <v>0</v>
      </c>
      <c r="E35" s="52"/>
      <c r="F35" s="13"/>
      <c r="G35" s="53" t="e">
        <f t="shared" si="0"/>
        <v>#DIV/0!</v>
      </c>
    </row>
    <row r="36" spans="1:7" s="4" customFormat="1" ht="16.5" customHeight="1" collapsed="1">
      <c r="A36" s="12"/>
      <c r="B36" s="354">
        <v>80120</v>
      </c>
      <c r="C36" s="355" t="s">
        <v>45</v>
      </c>
      <c r="D36" s="356">
        <v>2129920</v>
      </c>
      <c r="E36" s="356">
        <v>2162126</v>
      </c>
      <c r="F36" s="357">
        <v>10851.98</v>
      </c>
      <c r="G36" s="358">
        <f t="shared" si="0"/>
        <v>0.5019124694860522</v>
      </c>
    </row>
    <row r="37" spans="1:7" s="4" customFormat="1" ht="12.75" customHeight="1" hidden="1" outlineLevel="1">
      <c r="A37" s="12"/>
      <c r="B37" s="77">
        <v>80124</v>
      </c>
      <c r="C37" s="78" t="s">
        <v>46</v>
      </c>
      <c r="D37" s="79"/>
      <c r="E37" s="52"/>
      <c r="F37" s="13"/>
      <c r="G37" s="53" t="e">
        <f t="shared" si="0"/>
        <v>#DIV/0!</v>
      </c>
    </row>
    <row r="38" spans="1:7" s="4" customFormat="1" ht="16.5" customHeight="1" collapsed="1">
      <c r="A38" s="12"/>
      <c r="B38" s="359">
        <v>80130</v>
      </c>
      <c r="C38" s="360" t="s">
        <v>47</v>
      </c>
      <c r="D38" s="361">
        <v>27900</v>
      </c>
      <c r="E38" s="361">
        <v>369345</v>
      </c>
      <c r="F38" s="362">
        <v>688450.88</v>
      </c>
      <c r="G38" s="363">
        <f t="shared" si="0"/>
        <v>186.39777985352447</v>
      </c>
    </row>
    <row r="39" spans="1:7" s="4" customFormat="1" ht="44.25" customHeight="1">
      <c r="A39" s="81"/>
      <c r="B39" s="59">
        <v>80140</v>
      </c>
      <c r="C39" s="51" t="s">
        <v>48</v>
      </c>
      <c r="D39" s="52">
        <v>2500</v>
      </c>
      <c r="E39" s="52">
        <v>2500</v>
      </c>
      <c r="F39" s="13">
        <v>2648.56</v>
      </c>
      <c r="G39" s="53">
        <f t="shared" si="0"/>
        <v>105.94239999999999</v>
      </c>
    </row>
    <row r="40" spans="1:8" ht="19.5" customHeight="1" outlineLevel="1">
      <c r="A40" s="48"/>
      <c r="B40" s="43">
        <v>80195</v>
      </c>
      <c r="C40" s="82" t="s">
        <v>49</v>
      </c>
      <c r="D40" s="54">
        <v>0</v>
      </c>
      <c r="E40" s="32">
        <v>55297</v>
      </c>
      <c r="F40" s="42">
        <v>55229.27</v>
      </c>
      <c r="G40" s="53">
        <f t="shared" si="0"/>
        <v>99.87751595927446</v>
      </c>
      <c r="H40" s="4"/>
    </row>
    <row r="41" spans="1:7" ht="16.5" customHeight="1">
      <c r="A41" s="35">
        <v>803</v>
      </c>
      <c r="B41" s="83"/>
      <c r="C41" s="60" t="s">
        <v>15</v>
      </c>
      <c r="D41" s="28">
        <f>D42</f>
        <v>0</v>
      </c>
      <c r="E41" s="28">
        <f>E42</f>
        <v>378000</v>
      </c>
      <c r="F41" s="68">
        <f>F42</f>
        <v>378380</v>
      </c>
      <c r="G41" s="69">
        <f t="shared" si="0"/>
        <v>100.10052910052909</v>
      </c>
    </row>
    <row r="42" spans="1:7" ht="30.75" customHeight="1">
      <c r="A42" s="43"/>
      <c r="B42" s="84">
        <v>80309</v>
      </c>
      <c r="C42" s="31" t="s">
        <v>50</v>
      </c>
      <c r="D42" s="54">
        <v>0</v>
      </c>
      <c r="E42" s="32">
        <v>378000</v>
      </c>
      <c r="F42" s="33">
        <v>378380</v>
      </c>
      <c r="G42" s="34">
        <f>(F42/E41)*100</f>
        <v>100.10052910052909</v>
      </c>
    </row>
    <row r="43" spans="1:7" ht="19.5" customHeight="1">
      <c r="A43" s="35">
        <v>851</v>
      </c>
      <c r="B43" s="49"/>
      <c r="C43" s="50" t="s">
        <v>16</v>
      </c>
      <c r="D43" s="45">
        <f>SUM(D44:D47)</f>
        <v>1882872</v>
      </c>
      <c r="E43" s="45">
        <f>SUM(E44:E47)</f>
        <v>4490385</v>
      </c>
      <c r="F43" s="46">
        <f>SUM(F44:F47)</f>
        <v>4408351.47</v>
      </c>
      <c r="G43" s="69">
        <f aca="true" t="shared" si="1" ref="G43:G72">(F43/E43)*100</f>
        <v>98.17312925283689</v>
      </c>
    </row>
    <row r="44" spans="1:7" ht="16.5" customHeight="1" outlineLevel="1">
      <c r="A44" s="85"/>
      <c r="B44" s="49">
        <v>85111</v>
      </c>
      <c r="C44" s="86" t="s">
        <v>51</v>
      </c>
      <c r="D44" s="52">
        <v>0</v>
      </c>
      <c r="E44" s="52">
        <v>600000</v>
      </c>
      <c r="F44" s="11">
        <v>586467</v>
      </c>
      <c r="G44" s="53">
        <f t="shared" si="1"/>
        <v>97.7445</v>
      </c>
    </row>
    <row r="45" spans="1:7" ht="16.5" customHeight="1" outlineLevel="1">
      <c r="A45" s="85"/>
      <c r="B45" s="49">
        <v>85121</v>
      </c>
      <c r="C45" s="86" t="s">
        <v>96</v>
      </c>
      <c r="D45" s="52">
        <v>0</v>
      </c>
      <c r="E45" s="52">
        <v>22159</v>
      </c>
      <c r="F45" s="11">
        <v>22158.96</v>
      </c>
      <c r="G45" s="53">
        <f t="shared" si="1"/>
        <v>99.99981948643891</v>
      </c>
    </row>
    <row r="46" spans="1:7" ht="16.5" customHeight="1">
      <c r="A46" s="85"/>
      <c r="B46" s="49">
        <v>85154</v>
      </c>
      <c r="C46" s="86" t="s">
        <v>52</v>
      </c>
      <c r="D46" s="52">
        <v>0</v>
      </c>
      <c r="E46" s="52">
        <v>5400</v>
      </c>
      <c r="F46" s="11">
        <v>4240</v>
      </c>
      <c r="G46" s="53">
        <f t="shared" si="1"/>
        <v>78.51851851851852</v>
      </c>
    </row>
    <row r="47" spans="1:7" ht="45" customHeight="1">
      <c r="A47" s="43"/>
      <c r="B47" s="49">
        <v>85156</v>
      </c>
      <c r="C47" s="8" t="s">
        <v>53</v>
      </c>
      <c r="D47" s="52">
        <v>1882872</v>
      </c>
      <c r="E47" s="52">
        <v>3862826</v>
      </c>
      <c r="F47" s="11">
        <v>3795485.51</v>
      </c>
      <c r="G47" s="53">
        <f t="shared" si="1"/>
        <v>98.25670402964047</v>
      </c>
    </row>
    <row r="48" spans="1:7" ht="18.75" customHeight="1">
      <c r="A48" s="87">
        <v>852</v>
      </c>
      <c r="B48" s="76"/>
      <c r="C48" s="88" t="s">
        <v>17</v>
      </c>
      <c r="D48" s="67">
        <f>SUM(D49:D55)</f>
        <v>2184271</v>
      </c>
      <c r="E48" s="67">
        <f>SUM(E49:E55)</f>
        <v>2395779</v>
      </c>
      <c r="F48" s="68">
        <f>SUM(F49:F55)</f>
        <v>2364549.2700000005</v>
      </c>
      <c r="G48" s="69">
        <f t="shared" si="1"/>
        <v>98.69646866426329</v>
      </c>
    </row>
    <row r="49" spans="1:7" s="4" customFormat="1" ht="16.5" customHeight="1">
      <c r="A49" s="89"/>
      <c r="B49" s="12">
        <v>85201</v>
      </c>
      <c r="C49" s="90" t="s">
        <v>54</v>
      </c>
      <c r="D49" s="72">
        <v>336067</v>
      </c>
      <c r="E49" s="72">
        <v>414282</v>
      </c>
      <c r="F49" s="11">
        <v>385060.88</v>
      </c>
      <c r="G49" s="53">
        <f t="shared" si="1"/>
        <v>92.94656296918524</v>
      </c>
    </row>
    <row r="50" spans="1:7" s="4" customFormat="1" ht="16.5" customHeight="1">
      <c r="A50" s="89"/>
      <c r="B50" s="12">
        <v>85202</v>
      </c>
      <c r="C50" s="90" t="s">
        <v>55</v>
      </c>
      <c r="D50" s="72">
        <v>1420279</v>
      </c>
      <c r="E50" s="72">
        <v>1511393</v>
      </c>
      <c r="F50" s="11">
        <v>1510532.09</v>
      </c>
      <c r="G50" s="53">
        <f t="shared" si="1"/>
        <v>99.94303864051244</v>
      </c>
    </row>
    <row r="51" spans="1:7" s="4" customFormat="1" ht="16.5" customHeight="1">
      <c r="A51" s="89"/>
      <c r="B51" s="12">
        <v>85203</v>
      </c>
      <c r="C51" s="90" t="s">
        <v>56</v>
      </c>
      <c r="D51" s="72">
        <v>281500</v>
      </c>
      <c r="E51" s="72">
        <v>318725</v>
      </c>
      <c r="F51" s="11">
        <v>318190.08</v>
      </c>
      <c r="G51" s="53">
        <f t="shared" si="1"/>
        <v>99.83216879755275</v>
      </c>
    </row>
    <row r="52" spans="1:7" s="4" customFormat="1" ht="16.5" customHeight="1">
      <c r="A52" s="89"/>
      <c r="B52" s="12">
        <v>85204</v>
      </c>
      <c r="C52" s="90" t="s">
        <v>57</v>
      </c>
      <c r="D52" s="72">
        <v>120748</v>
      </c>
      <c r="E52" s="72">
        <v>118402</v>
      </c>
      <c r="F52" s="11">
        <v>121210.6</v>
      </c>
      <c r="G52" s="53">
        <f t="shared" si="1"/>
        <v>102.3720883093191</v>
      </c>
    </row>
    <row r="53" spans="1:7" s="4" customFormat="1" ht="16.5" customHeight="1">
      <c r="A53" s="89"/>
      <c r="B53" s="12">
        <v>85218</v>
      </c>
      <c r="C53" s="90" t="s">
        <v>58</v>
      </c>
      <c r="D53" s="72">
        <v>10457</v>
      </c>
      <c r="E53" s="72">
        <v>14757</v>
      </c>
      <c r="F53" s="11">
        <v>11336.12</v>
      </c>
      <c r="G53" s="53">
        <f t="shared" si="1"/>
        <v>76.81859456529105</v>
      </c>
    </row>
    <row r="54" spans="1:7" s="4" customFormat="1" ht="46.5" customHeight="1" outlineLevel="1">
      <c r="A54" s="89"/>
      <c r="B54" s="49">
        <v>85220</v>
      </c>
      <c r="C54" s="63" t="s">
        <v>59</v>
      </c>
      <c r="D54" s="72"/>
      <c r="E54" s="72">
        <v>3000</v>
      </c>
      <c r="F54" s="11">
        <v>3000</v>
      </c>
      <c r="G54" s="53">
        <f t="shared" si="1"/>
        <v>100</v>
      </c>
    </row>
    <row r="55" spans="1:7" ht="16.5" customHeight="1">
      <c r="A55" s="91"/>
      <c r="B55" s="48">
        <v>85295</v>
      </c>
      <c r="C55" s="92" t="s">
        <v>49</v>
      </c>
      <c r="D55" s="93">
        <v>15220</v>
      </c>
      <c r="E55" s="94">
        <v>15220</v>
      </c>
      <c r="F55" s="33">
        <v>15219.5</v>
      </c>
      <c r="G55" s="53">
        <f t="shared" si="1"/>
        <v>99.99671484888304</v>
      </c>
    </row>
    <row r="56" spans="1:7" ht="30" customHeight="1">
      <c r="A56" s="85">
        <v>853</v>
      </c>
      <c r="B56" s="49"/>
      <c r="C56" s="95" t="s">
        <v>18</v>
      </c>
      <c r="D56" s="45">
        <f>SUM(D57:D62)</f>
        <v>366521</v>
      </c>
      <c r="E56" s="45">
        <f>SUM(E57:E62)</f>
        <v>1063976</v>
      </c>
      <c r="F56" s="46">
        <f>SUM(F57:F62)</f>
        <v>1041636.81</v>
      </c>
      <c r="G56" s="69">
        <f t="shared" si="1"/>
        <v>97.90040470837688</v>
      </c>
    </row>
    <row r="57" spans="1:7" ht="31.5" customHeight="1">
      <c r="A57" s="85"/>
      <c r="B57" s="49">
        <v>85311</v>
      </c>
      <c r="C57" s="51" t="s">
        <v>60</v>
      </c>
      <c r="D57" s="79">
        <v>9469</v>
      </c>
      <c r="E57" s="52">
        <v>6576</v>
      </c>
      <c r="F57" s="11">
        <v>6576</v>
      </c>
      <c r="G57" s="53">
        <f t="shared" si="1"/>
        <v>100</v>
      </c>
    </row>
    <row r="58" spans="1:7" ht="31.5" customHeight="1">
      <c r="A58" s="85"/>
      <c r="B58" s="49">
        <v>85321</v>
      </c>
      <c r="C58" s="51" t="s">
        <v>61</v>
      </c>
      <c r="D58" s="52">
        <v>172000</v>
      </c>
      <c r="E58" s="52">
        <v>255927</v>
      </c>
      <c r="F58" s="11">
        <v>255015.18</v>
      </c>
      <c r="G58" s="53">
        <f t="shared" si="1"/>
        <v>99.64371871666529</v>
      </c>
    </row>
    <row r="59" spans="1:7" ht="31.5">
      <c r="A59" s="85"/>
      <c r="B59" s="49">
        <v>85324</v>
      </c>
      <c r="C59" s="51" t="s">
        <v>62</v>
      </c>
      <c r="D59" s="52">
        <v>53155</v>
      </c>
      <c r="E59" s="52">
        <v>53155</v>
      </c>
      <c r="F59" s="11">
        <v>55874.78</v>
      </c>
      <c r="G59" s="53">
        <f t="shared" si="1"/>
        <v>105.11669645376729</v>
      </c>
    </row>
    <row r="60" spans="1:7" ht="15.75">
      <c r="A60" s="85"/>
      <c r="B60" s="49">
        <v>85333</v>
      </c>
      <c r="C60" s="86" t="s">
        <v>63</v>
      </c>
      <c r="D60" s="52">
        <v>131897</v>
      </c>
      <c r="E60" s="52">
        <v>6800</v>
      </c>
      <c r="F60" s="11">
        <v>3792.09</v>
      </c>
      <c r="G60" s="53">
        <f t="shared" si="1"/>
        <v>55.766029411764706</v>
      </c>
    </row>
    <row r="61" spans="1:7" ht="18" customHeight="1" hidden="1" outlineLevel="1">
      <c r="A61" s="85"/>
      <c r="B61" s="49">
        <v>85334</v>
      </c>
      <c r="C61" s="86" t="s">
        <v>64</v>
      </c>
      <c r="D61" s="52">
        <v>0</v>
      </c>
      <c r="E61" s="52"/>
      <c r="F61" s="11"/>
      <c r="G61" s="53" t="e">
        <f t="shared" si="1"/>
        <v>#DIV/0!</v>
      </c>
    </row>
    <row r="62" spans="1:7" ht="18" customHeight="1" collapsed="1">
      <c r="A62" s="85"/>
      <c r="B62" s="49">
        <v>85395</v>
      </c>
      <c r="C62" s="86" t="s">
        <v>49</v>
      </c>
      <c r="D62" s="52">
        <v>0</v>
      </c>
      <c r="E62" s="52">
        <v>741518</v>
      </c>
      <c r="F62" s="11">
        <v>720378.76</v>
      </c>
      <c r="G62" s="53">
        <f t="shared" si="1"/>
        <v>97.14919395078743</v>
      </c>
    </row>
    <row r="63" spans="1:7" ht="21" customHeight="1" outlineLevel="1">
      <c r="A63" s="35">
        <v>854</v>
      </c>
      <c r="B63" s="65"/>
      <c r="C63" s="27" t="s">
        <v>19</v>
      </c>
      <c r="D63" s="28">
        <f>SUM(D64:D69)</f>
        <v>43692</v>
      </c>
      <c r="E63" s="28">
        <f>SUM(E64:E69)</f>
        <v>51692</v>
      </c>
      <c r="F63" s="7">
        <f>SUM(F64:F69)</f>
        <v>49663.780000000006</v>
      </c>
      <c r="G63" s="69">
        <f t="shared" si="1"/>
        <v>96.07633676390932</v>
      </c>
    </row>
    <row r="64" spans="1:7" ht="30.75" customHeight="1">
      <c r="A64" s="81"/>
      <c r="B64" s="81">
        <v>85403</v>
      </c>
      <c r="C64" s="51" t="s">
        <v>65</v>
      </c>
      <c r="D64" s="52">
        <v>37842</v>
      </c>
      <c r="E64" s="52">
        <v>37842</v>
      </c>
      <c r="F64" s="11">
        <v>38799.73</v>
      </c>
      <c r="G64" s="53">
        <f t="shared" si="1"/>
        <v>102.5308651762592</v>
      </c>
    </row>
    <row r="65" spans="1:7" ht="33" customHeight="1">
      <c r="A65" s="96"/>
      <c r="B65" s="81">
        <v>85406</v>
      </c>
      <c r="C65" s="97" t="s">
        <v>66</v>
      </c>
      <c r="D65" s="52">
        <v>3600</v>
      </c>
      <c r="E65" s="52">
        <v>3600</v>
      </c>
      <c r="F65" s="11">
        <v>1147.99</v>
      </c>
      <c r="G65" s="53">
        <f t="shared" si="1"/>
        <v>31.88861111111111</v>
      </c>
    </row>
    <row r="66" spans="1:7" ht="14.25" customHeight="1">
      <c r="A66" s="98"/>
      <c r="B66" s="59">
        <v>85410</v>
      </c>
      <c r="C66" s="86" t="s">
        <v>67</v>
      </c>
      <c r="D66" s="52">
        <v>2250</v>
      </c>
      <c r="E66" s="52">
        <v>2250</v>
      </c>
      <c r="F66" s="13">
        <v>1716.01</v>
      </c>
      <c r="G66" s="53">
        <f t="shared" si="1"/>
        <v>76.2671111111111</v>
      </c>
    </row>
    <row r="67" spans="1:7" ht="15" customHeight="1">
      <c r="A67" s="98"/>
      <c r="B67" s="59">
        <v>85415</v>
      </c>
      <c r="C67" s="86" t="s">
        <v>68</v>
      </c>
      <c r="D67" s="52">
        <v>0</v>
      </c>
      <c r="E67" s="52">
        <v>0</v>
      </c>
      <c r="F67" s="13">
        <v>0.05</v>
      </c>
      <c r="G67" s="53" t="e">
        <f t="shared" si="1"/>
        <v>#DIV/0!</v>
      </c>
    </row>
    <row r="68" spans="1:7" ht="16.5" customHeight="1">
      <c r="A68" s="49"/>
      <c r="B68" s="49">
        <v>85421</v>
      </c>
      <c r="C68" s="86" t="s">
        <v>69</v>
      </c>
      <c r="D68" s="52">
        <v>0</v>
      </c>
      <c r="E68" s="52">
        <v>0</v>
      </c>
      <c r="F68" s="11">
        <v>0</v>
      </c>
      <c r="G68" s="53" t="e">
        <f t="shared" si="1"/>
        <v>#DIV/0!</v>
      </c>
    </row>
    <row r="69" spans="1:7" ht="16.5" customHeight="1">
      <c r="A69" s="43"/>
      <c r="B69" s="43">
        <v>85495</v>
      </c>
      <c r="C69" s="99" t="s">
        <v>49</v>
      </c>
      <c r="D69" s="32">
        <v>0</v>
      </c>
      <c r="E69" s="32">
        <v>8000</v>
      </c>
      <c r="F69" s="14">
        <v>8000</v>
      </c>
      <c r="G69" s="34">
        <f t="shared" si="1"/>
        <v>100</v>
      </c>
    </row>
    <row r="70" spans="1:7" ht="30" customHeight="1" hidden="1" outlineLevel="1">
      <c r="A70" s="35">
        <v>921</v>
      </c>
      <c r="B70" s="35"/>
      <c r="C70" s="60" t="s">
        <v>20</v>
      </c>
      <c r="D70" s="28">
        <f>SUM(D71:D71)</f>
        <v>0</v>
      </c>
      <c r="E70" s="28">
        <f>SUM(E71:E71)</f>
        <v>0</v>
      </c>
      <c r="F70" s="7">
        <f>SUM(F71:F71)</f>
        <v>0</v>
      </c>
      <c r="G70" s="69" t="e">
        <f t="shared" si="1"/>
        <v>#DIV/0!</v>
      </c>
    </row>
    <row r="71" spans="1:7" ht="16.5" customHeight="1" hidden="1" outlineLevel="1">
      <c r="A71" s="81"/>
      <c r="B71" s="81">
        <v>92195</v>
      </c>
      <c r="C71" s="100" t="s">
        <v>49</v>
      </c>
      <c r="D71" s="101">
        <v>0</v>
      </c>
      <c r="E71" s="52">
        <v>0</v>
      </c>
      <c r="F71" s="11">
        <v>0</v>
      </c>
      <c r="G71" s="53" t="e">
        <f t="shared" si="1"/>
        <v>#DIV/0!</v>
      </c>
    </row>
    <row r="72" spans="1:7" ht="16.5" collapsed="1">
      <c r="A72" s="405" t="s">
        <v>5</v>
      </c>
      <c r="B72" s="405"/>
      <c r="C72" s="405"/>
      <c r="D72" s="102">
        <f>SUM(D6,D8,D10,D12,D16,D20,D23,D26,D32,D41,D43,D48,D56,D63,D70)</f>
        <v>75616612</v>
      </c>
      <c r="E72" s="102">
        <f>SUM(E6,E8,E10,E12,E16,E20,E23,E26,E32,E41,E43,E48,E56,E63,E70)</f>
        <v>84913415</v>
      </c>
      <c r="F72" s="103">
        <f>SUM(F6,F8,F10,F12,F16,F20,F23,F26,F32,F41,F43,F48,F56,F63,F70)</f>
        <v>81800039.62</v>
      </c>
      <c r="G72" s="104">
        <f t="shared" si="1"/>
        <v>96.33347053583937</v>
      </c>
    </row>
    <row r="73" ht="16.5" customHeight="1"/>
  </sheetData>
  <sheetProtection/>
  <mergeCells count="10">
    <mergeCell ref="A23:A25"/>
    <mergeCell ref="A72:C72"/>
    <mergeCell ref="A10:A11"/>
    <mergeCell ref="A12:A15"/>
    <mergeCell ref="A1:G1"/>
    <mergeCell ref="A2:G2"/>
    <mergeCell ref="A3:G3"/>
    <mergeCell ref="A6:A7"/>
    <mergeCell ref="A16:A19"/>
    <mergeCell ref="A20:A21"/>
  </mergeCells>
  <printOptions/>
  <pageMargins left="0.7874015748031497" right="0.3149606299212598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B71" sqref="B71:G71"/>
    </sheetView>
  </sheetViews>
  <sheetFormatPr defaultColWidth="9.140625" defaultRowHeight="12.75" outlineLevelRow="1"/>
  <cols>
    <col min="1" max="1" width="4.57421875" style="0" customWidth="1"/>
    <col min="2" max="2" width="6.8515625" style="0" customWidth="1"/>
    <col min="3" max="3" width="36.57421875" style="0" customWidth="1"/>
    <col min="4" max="4" width="11.00390625" style="108" customWidth="1"/>
    <col min="5" max="5" width="11.7109375" style="0" customWidth="1"/>
    <col min="6" max="6" width="14.421875" style="0" customWidth="1"/>
    <col min="7" max="7" width="7.28125" style="0" customWidth="1"/>
  </cols>
  <sheetData>
    <row r="1" spans="6:9" ht="17.25" customHeight="1">
      <c r="F1" s="412" t="s">
        <v>74</v>
      </c>
      <c r="G1" s="412"/>
      <c r="I1" s="105"/>
    </row>
    <row r="2" spans="1:7" ht="18.75">
      <c r="A2" s="408" t="s">
        <v>0</v>
      </c>
      <c r="B2" s="408"/>
      <c r="C2" s="408"/>
      <c r="D2" s="408"/>
      <c r="E2" s="408"/>
      <c r="F2" s="408"/>
      <c r="G2" s="408"/>
    </row>
    <row r="3" spans="1:7" ht="19.5">
      <c r="A3" s="413" t="s">
        <v>161</v>
      </c>
      <c r="B3" s="413"/>
      <c r="C3" s="413"/>
      <c r="D3" s="413"/>
      <c r="E3" s="413"/>
      <c r="F3" s="413"/>
      <c r="G3" s="413"/>
    </row>
    <row r="4" spans="1:7" ht="19.5">
      <c r="A4" s="109"/>
      <c r="B4" s="109"/>
      <c r="C4" s="110"/>
      <c r="D4" s="110"/>
      <c r="E4" s="110"/>
      <c r="F4" s="6"/>
      <c r="G4" s="15"/>
    </row>
    <row r="5" spans="1:7" ht="51" customHeight="1">
      <c r="A5" s="106" t="s">
        <v>1</v>
      </c>
      <c r="B5" s="106" t="s">
        <v>22</v>
      </c>
      <c r="C5" s="106" t="s">
        <v>2</v>
      </c>
      <c r="D5" s="107" t="s">
        <v>3</v>
      </c>
      <c r="E5" s="107" t="s">
        <v>162</v>
      </c>
      <c r="F5" s="107" t="s">
        <v>160</v>
      </c>
      <c r="G5" s="106" t="s">
        <v>75</v>
      </c>
    </row>
    <row r="6" spans="1:7" ht="10.5" customHeight="1">
      <c r="A6" s="111">
        <v>1</v>
      </c>
      <c r="B6" s="112">
        <v>2</v>
      </c>
      <c r="C6" s="112">
        <v>3</v>
      </c>
      <c r="D6" s="111">
        <v>4</v>
      </c>
      <c r="E6" s="113">
        <v>5</v>
      </c>
      <c r="F6" s="111">
        <v>6</v>
      </c>
      <c r="G6" s="111">
        <v>7</v>
      </c>
    </row>
    <row r="7" spans="1:7" ht="16.5" customHeight="1">
      <c r="A7" s="409" t="s">
        <v>6</v>
      </c>
      <c r="B7" s="26"/>
      <c r="C7" s="60" t="s">
        <v>7</v>
      </c>
      <c r="D7" s="114">
        <f>D8</f>
        <v>5000</v>
      </c>
      <c r="E7" s="115">
        <f>E8</f>
        <v>5000</v>
      </c>
      <c r="F7" s="116">
        <f>F8</f>
        <v>5000</v>
      </c>
      <c r="G7" s="117">
        <f aca="true" t="shared" si="0" ref="G7:G34">(F7/E7)*100</f>
        <v>100</v>
      </c>
    </row>
    <row r="8" spans="1:7" ht="31.5" customHeight="1">
      <c r="A8" s="409"/>
      <c r="B8" s="30" t="s">
        <v>23</v>
      </c>
      <c r="C8" s="31" t="s">
        <v>76</v>
      </c>
      <c r="D8" s="54">
        <f>'Zal_ 7'!D11</f>
        <v>5000</v>
      </c>
      <c r="E8" s="54">
        <f>'Zal_ 7'!E11</f>
        <v>5000</v>
      </c>
      <c r="F8" s="5">
        <f>'Zal_ 7'!F11</f>
        <v>5000</v>
      </c>
      <c r="G8" s="118">
        <f t="shared" si="0"/>
        <v>100</v>
      </c>
    </row>
    <row r="9" spans="1:7" ht="16.5" customHeight="1">
      <c r="A9" s="411" t="s">
        <v>70</v>
      </c>
      <c r="B9" s="119"/>
      <c r="C9" s="95" t="s">
        <v>71</v>
      </c>
      <c r="D9" s="120">
        <f>D10</f>
        <v>57079</v>
      </c>
      <c r="E9" s="120">
        <f>E10</f>
        <v>57109</v>
      </c>
      <c r="F9" s="121">
        <f>F10</f>
        <v>41714.91</v>
      </c>
      <c r="G9" s="117">
        <f t="shared" si="0"/>
        <v>73.04437128998933</v>
      </c>
    </row>
    <row r="10" spans="1:7" ht="16.5" customHeight="1">
      <c r="A10" s="411"/>
      <c r="B10" s="30" t="s">
        <v>77</v>
      </c>
      <c r="C10" s="31" t="s">
        <v>78</v>
      </c>
      <c r="D10" s="122">
        <f>'Zal_ 7'!D17</f>
        <v>57079</v>
      </c>
      <c r="E10" s="122">
        <f>'Zal_ 7'!E17</f>
        <v>57109</v>
      </c>
      <c r="F10" s="123">
        <f>'Zal_ 7'!F17</f>
        <v>41714.91</v>
      </c>
      <c r="G10" s="124">
        <f t="shared" si="0"/>
        <v>73.04437128998933</v>
      </c>
    </row>
    <row r="11" spans="1:7" ht="16.5" customHeight="1">
      <c r="A11" s="35">
        <v>600</v>
      </c>
      <c r="B11" s="35"/>
      <c r="C11" s="125" t="s">
        <v>8</v>
      </c>
      <c r="D11" s="114">
        <f>D12</f>
        <v>14642516</v>
      </c>
      <c r="E11" s="126">
        <f>E12</f>
        <v>17181606</v>
      </c>
      <c r="F11" s="116">
        <f>F12</f>
        <v>16302183.96</v>
      </c>
      <c r="G11" s="117">
        <f t="shared" si="0"/>
        <v>94.881607458581</v>
      </c>
    </row>
    <row r="12" spans="1:7" ht="16.5" customHeight="1">
      <c r="A12" s="43"/>
      <c r="B12" s="43">
        <v>60014</v>
      </c>
      <c r="C12" s="82" t="s">
        <v>25</v>
      </c>
      <c r="D12" s="122">
        <f>'Zal_ 7'!D22</f>
        <v>14642516</v>
      </c>
      <c r="E12" s="122">
        <f>'Zal_ 7'!E22</f>
        <v>17181606</v>
      </c>
      <c r="F12" s="123">
        <f>'Zal_ 7'!F22</f>
        <v>16302183.96</v>
      </c>
      <c r="G12" s="124">
        <f t="shared" si="0"/>
        <v>94.881607458581</v>
      </c>
    </row>
    <row r="13" spans="1:7" ht="16.5" customHeight="1">
      <c r="A13" s="35">
        <v>630</v>
      </c>
      <c r="B13" s="35"/>
      <c r="C13" s="125" t="s">
        <v>79</v>
      </c>
      <c r="D13" s="114">
        <f>D14</f>
        <v>40000</v>
      </c>
      <c r="E13" s="126">
        <f>E14</f>
        <v>40000</v>
      </c>
      <c r="F13" s="116">
        <f>F14</f>
        <v>39370.04</v>
      </c>
      <c r="G13" s="117">
        <f t="shared" si="0"/>
        <v>98.4251</v>
      </c>
    </row>
    <row r="14" spans="1:7" ht="30.75" customHeight="1">
      <c r="A14" s="43"/>
      <c r="B14" s="43">
        <v>63003</v>
      </c>
      <c r="C14" s="82" t="s">
        <v>80</v>
      </c>
      <c r="D14" s="122">
        <f>'Zal_ 7'!D29</f>
        <v>40000</v>
      </c>
      <c r="E14" s="122">
        <f>'Zal_ 7'!E29</f>
        <v>40000</v>
      </c>
      <c r="F14" s="123">
        <f>'Zal_ 7'!F29</f>
        <v>39370.04</v>
      </c>
      <c r="G14" s="124">
        <f t="shared" si="0"/>
        <v>98.4251</v>
      </c>
    </row>
    <row r="15" spans="1:7" ht="16.5" customHeight="1">
      <c r="A15" s="406">
        <v>700</v>
      </c>
      <c r="B15" s="49"/>
      <c r="C15" s="95" t="s">
        <v>9</v>
      </c>
      <c r="D15" s="120">
        <f>D16</f>
        <v>3069667</v>
      </c>
      <c r="E15" s="127">
        <f>E16</f>
        <v>2951638</v>
      </c>
      <c r="F15" s="128">
        <f>F16</f>
        <v>274778.36</v>
      </c>
      <c r="G15" s="129">
        <f t="shared" si="0"/>
        <v>9.309351621032118</v>
      </c>
    </row>
    <row r="16" spans="1:7" ht="32.25" customHeight="1">
      <c r="A16" s="406"/>
      <c r="B16" s="48">
        <v>70005</v>
      </c>
      <c r="C16" s="31" t="s">
        <v>81</v>
      </c>
      <c r="D16" s="54">
        <f>'Zal_ 7'!D34</f>
        <v>3069667</v>
      </c>
      <c r="E16" s="54">
        <f>'Zal_ 7'!E34</f>
        <v>2951638</v>
      </c>
      <c r="F16" s="5">
        <f>'Zal_ 7'!F34</f>
        <v>274778.36</v>
      </c>
      <c r="G16" s="118">
        <f t="shared" si="0"/>
        <v>9.309351621032118</v>
      </c>
    </row>
    <row r="17" spans="1:7" ht="16.5" customHeight="1">
      <c r="A17" s="407">
        <v>710</v>
      </c>
      <c r="B17" s="49"/>
      <c r="C17" s="95" t="s">
        <v>10</v>
      </c>
      <c r="D17" s="120">
        <f>D18+D19+D20</f>
        <v>570000</v>
      </c>
      <c r="E17" s="127">
        <f>E18+E19+E20</f>
        <v>564833</v>
      </c>
      <c r="F17" s="130">
        <f>F18+F19+F20</f>
        <v>564791.5</v>
      </c>
      <c r="G17" s="129">
        <f t="shared" si="0"/>
        <v>99.9926526955755</v>
      </c>
    </row>
    <row r="18" spans="1:7" ht="31.5" customHeight="1">
      <c r="A18" s="407"/>
      <c r="B18" s="49">
        <v>71013</v>
      </c>
      <c r="C18" s="51" t="s">
        <v>82</v>
      </c>
      <c r="D18" s="79">
        <f>'Zal_ 7'!D43</f>
        <v>245000</v>
      </c>
      <c r="E18" s="79">
        <f>'Zal_ 7'!E43</f>
        <v>232000</v>
      </c>
      <c r="F18" s="3">
        <f>'Zal_ 7'!F43</f>
        <v>232000</v>
      </c>
      <c r="G18" s="131">
        <f t="shared" si="0"/>
        <v>100</v>
      </c>
    </row>
    <row r="19" spans="1:7" ht="32.25" customHeight="1">
      <c r="A19" s="407"/>
      <c r="B19" s="49">
        <v>71014</v>
      </c>
      <c r="C19" s="51" t="s">
        <v>83</v>
      </c>
      <c r="D19" s="79">
        <f>'Zal_ 7'!D45</f>
        <v>20000</v>
      </c>
      <c r="E19" s="79">
        <f>'Zal_ 7'!E45</f>
        <v>29000</v>
      </c>
      <c r="F19" s="3">
        <f>'Zal_ 7'!F45</f>
        <v>29000</v>
      </c>
      <c r="G19" s="131">
        <f t="shared" si="0"/>
        <v>100</v>
      </c>
    </row>
    <row r="20" spans="1:7" ht="16.5" customHeight="1">
      <c r="A20" s="407"/>
      <c r="B20" s="48">
        <v>71015</v>
      </c>
      <c r="C20" s="31" t="s">
        <v>29</v>
      </c>
      <c r="D20" s="122">
        <f>'Zal_ 7'!D47</f>
        <v>305000</v>
      </c>
      <c r="E20" s="122">
        <f>'Zal_ 7'!E47</f>
        <v>303833</v>
      </c>
      <c r="F20" s="123">
        <f>'Zal_ 7'!F47</f>
        <v>303791.5</v>
      </c>
      <c r="G20" s="124">
        <f t="shared" si="0"/>
        <v>99.98634118084607</v>
      </c>
    </row>
    <row r="21" spans="1:7" ht="16.5" customHeight="1">
      <c r="A21" s="407">
        <v>750</v>
      </c>
      <c r="B21" s="49"/>
      <c r="C21" s="95" t="s">
        <v>11</v>
      </c>
      <c r="D21" s="120">
        <f>D22+D23+D24+D25+D27+D26</f>
        <v>7564066</v>
      </c>
      <c r="E21" s="120">
        <f>E22+E23+E24+E25+E27+E26</f>
        <v>7488160</v>
      </c>
      <c r="F21" s="121">
        <f>F22+F23+F24+F25+F27+F26</f>
        <v>7285855.23</v>
      </c>
      <c r="G21" s="129">
        <f t="shared" si="0"/>
        <v>97.29833804299054</v>
      </c>
    </row>
    <row r="22" spans="1:7" ht="16.5" customHeight="1">
      <c r="A22" s="407"/>
      <c r="B22" s="49">
        <v>75011</v>
      </c>
      <c r="C22" s="51" t="s">
        <v>30</v>
      </c>
      <c r="D22" s="132">
        <f>'Zal_ 7'!D57</f>
        <v>981013</v>
      </c>
      <c r="E22" s="132">
        <f>'Zal_ 7'!E57</f>
        <v>1028013</v>
      </c>
      <c r="F22" s="133">
        <f>'Zal_ 7'!F57</f>
        <v>1013024.16</v>
      </c>
      <c r="G22" s="134">
        <f t="shared" si="0"/>
        <v>98.54196007248936</v>
      </c>
    </row>
    <row r="23" spans="1:7" ht="16.5" customHeight="1">
      <c r="A23" s="407"/>
      <c r="B23" s="49">
        <v>75019</v>
      </c>
      <c r="C23" s="51" t="s">
        <v>84</v>
      </c>
      <c r="D23" s="132">
        <f>'Zal_ 7'!D61</f>
        <v>268264</v>
      </c>
      <c r="E23" s="132">
        <f>'Zal_ 7'!E61</f>
        <v>250964</v>
      </c>
      <c r="F23" s="133">
        <f>'Zal_ 7'!F61</f>
        <v>250700.46</v>
      </c>
      <c r="G23" s="134">
        <f t="shared" si="0"/>
        <v>99.894988922714</v>
      </c>
    </row>
    <row r="24" spans="1:7" ht="16.5" customHeight="1">
      <c r="A24" s="407"/>
      <c r="B24" s="49">
        <v>75020</v>
      </c>
      <c r="C24" s="51" t="s">
        <v>31</v>
      </c>
      <c r="D24" s="132">
        <f>'Zal_ 7'!D63</f>
        <v>5931892</v>
      </c>
      <c r="E24" s="132">
        <f>'Zal_ 7'!E63</f>
        <v>5876283</v>
      </c>
      <c r="F24" s="133">
        <f>'Zal_ 7'!F63</f>
        <v>5689457.37</v>
      </c>
      <c r="G24" s="134">
        <f t="shared" si="0"/>
        <v>96.82068358518472</v>
      </c>
    </row>
    <row r="25" spans="1:7" ht="16.5" customHeight="1">
      <c r="A25" s="407"/>
      <c r="B25" s="81">
        <v>75045</v>
      </c>
      <c r="C25" s="97" t="s">
        <v>154</v>
      </c>
      <c r="D25" s="135">
        <f>'Zal_ 7'!D68</f>
        <v>54000</v>
      </c>
      <c r="E25" s="135">
        <f>'Zal_ 7'!E68</f>
        <v>53524</v>
      </c>
      <c r="F25" s="136">
        <f>'Zal_ 7'!F68</f>
        <v>53522.73</v>
      </c>
      <c r="G25" s="134">
        <f t="shared" si="0"/>
        <v>99.99762723264331</v>
      </c>
    </row>
    <row r="26" spans="1:7" ht="31.5">
      <c r="A26" s="407"/>
      <c r="B26" s="81">
        <v>75075</v>
      </c>
      <c r="C26" s="97" t="s">
        <v>85</v>
      </c>
      <c r="D26" s="135">
        <f>'Zal_ 7'!D72</f>
        <v>231000</v>
      </c>
      <c r="E26" s="135">
        <f>'Zal_ 7'!E72</f>
        <v>169355</v>
      </c>
      <c r="F26" s="136">
        <f>'Zal_ 7'!F72</f>
        <v>169215.01</v>
      </c>
      <c r="G26" s="134">
        <f t="shared" si="0"/>
        <v>99.9173393168197</v>
      </c>
    </row>
    <row r="27" spans="1:7" ht="16.5" customHeight="1">
      <c r="A27" s="407"/>
      <c r="B27" s="43">
        <v>75095</v>
      </c>
      <c r="C27" s="137" t="s">
        <v>49</v>
      </c>
      <c r="D27" s="138">
        <f>'Zal_ 7'!D77</f>
        <v>97897</v>
      </c>
      <c r="E27" s="138">
        <f>'Zal_ 7'!E77</f>
        <v>110021</v>
      </c>
      <c r="F27" s="139">
        <f>'Zal_ 7'!F77</f>
        <v>109935.5</v>
      </c>
      <c r="G27" s="124">
        <f t="shared" si="0"/>
        <v>99.92228756328338</v>
      </c>
    </row>
    <row r="28" spans="1:7" ht="31.5" customHeight="1">
      <c r="A28" s="414">
        <v>754</v>
      </c>
      <c r="B28" s="49"/>
      <c r="C28" s="60" t="s">
        <v>86</v>
      </c>
      <c r="D28" s="120">
        <f>SUM(D29:D32)</f>
        <v>6045718</v>
      </c>
      <c r="E28" s="120">
        <f>SUM(E29:E32)</f>
        <v>6089552</v>
      </c>
      <c r="F28" s="121">
        <f>SUM(F29:F32)</f>
        <v>6076446.56</v>
      </c>
      <c r="G28" s="140">
        <f t="shared" si="0"/>
        <v>99.78478810920737</v>
      </c>
    </row>
    <row r="29" spans="1:7" ht="16.5" customHeight="1" outlineLevel="1">
      <c r="A29" s="414"/>
      <c r="B29" s="49">
        <v>75405</v>
      </c>
      <c r="C29" s="51" t="s">
        <v>87</v>
      </c>
      <c r="D29" s="79">
        <f>'Zal_ 7'!D86</f>
        <v>0</v>
      </c>
      <c r="E29" s="79">
        <f>'Zal_ 7'!E86</f>
        <v>4000</v>
      </c>
      <c r="F29" s="3">
        <f>'Zal_ 7'!F86</f>
        <v>0</v>
      </c>
      <c r="G29" s="131">
        <f t="shared" si="0"/>
        <v>0</v>
      </c>
    </row>
    <row r="30" spans="1:7" ht="32.25" customHeight="1">
      <c r="A30" s="49"/>
      <c r="B30" s="12">
        <v>75411</v>
      </c>
      <c r="C30" s="141" t="s">
        <v>33</v>
      </c>
      <c r="D30" s="79">
        <f>'Zal_ 7'!D89</f>
        <v>6038718</v>
      </c>
      <c r="E30" s="79">
        <f>'Zal_ 7'!E89</f>
        <v>6065252</v>
      </c>
      <c r="F30" s="3">
        <f>'Zal_ 7'!F89</f>
        <v>6065246.18</v>
      </c>
      <c r="G30" s="131">
        <f t="shared" si="0"/>
        <v>99.99990404355829</v>
      </c>
    </row>
    <row r="31" spans="1:7" ht="19.5" customHeight="1">
      <c r="A31" s="49"/>
      <c r="B31" s="12">
        <v>75421</v>
      </c>
      <c r="C31" s="141" t="s">
        <v>34</v>
      </c>
      <c r="D31" s="79">
        <f>'Zal_ 7'!D94</f>
        <v>0</v>
      </c>
      <c r="E31" s="79">
        <f>'Zal_ 7'!E94</f>
        <v>13300</v>
      </c>
      <c r="F31" s="3">
        <f>'Zal_ 7'!F94</f>
        <v>9174.38</v>
      </c>
      <c r="G31" s="131">
        <f t="shared" si="0"/>
        <v>68.9803007518797</v>
      </c>
    </row>
    <row r="32" spans="1:7" ht="18.75" customHeight="1">
      <c r="A32" s="49"/>
      <c r="B32" s="12">
        <v>75495</v>
      </c>
      <c r="C32" s="142" t="s">
        <v>49</v>
      </c>
      <c r="D32" s="79">
        <f>'Zal_ 7'!D97</f>
        <v>7000</v>
      </c>
      <c r="E32" s="79">
        <f>'Zal_ 7'!E97</f>
        <v>7000</v>
      </c>
      <c r="F32" s="3">
        <f>'Zal_ 7'!F97</f>
        <v>2026</v>
      </c>
      <c r="G32" s="131">
        <f t="shared" si="0"/>
        <v>28.942857142857143</v>
      </c>
    </row>
    <row r="33" spans="1:7" ht="16.5" customHeight="1">
      <c r="A33" s="415">
        <v>757</v>
      </c>
      <c r="B33" s="143"/>
      <c r="C33" s="125" t="s">
        <v>72</v>
      </c>
      <c r="D33" s="114">
        <f>SUM(D34:D36)</f>
        <v>2143013</v>
      </c>
      <c r="E33" s="114">
        <f>SUM(E34:E36)</f>
        <v>2143013</v>
      </c>
      <c r="F33" s="144">
        <f>SUM(F34:F36)</f>
        <v>1573546.23</v>
      </c>
      <c r="G33" s="145">
        <f t="shared" si="0"/>
        <v>73.42681682285642</v>
      </c>
    </row>
    <row r="34" spans="1:7" ht="16.5" customHeight="1">
      <c r="A34" s="415"/>
      <c r="B34" s="416">
        <v>75702</v>
      </c>
      <c r="C34" s="417" t="s">
        <v>88</v>
      </c>
      <c r="D34" s="418">
        <f>'Zal_ 7'!D107</f>
        <v>264845</v>
      </c>
      <c r="E34" s="418">
        <f>'Zal_ 7'!E107</f>
        <v>264845</v>
      </c>
      <c r="F34" s="419">
        <f>'Zal_ 7'!F107</f>
        <v>144936.56</v>
      </c>
      <c r="G34" s="420">
        <f t="shared" si="0"/>
        <v>54.72505050123657</v>
      </c>
    </row>
    <row r="35" spans="1:7" ht="33" customHeight="1">
      <c r="A35" s="415"/>
      <c r="B35" s="416"/>
      <c r="C35" s="417"/>
      <c r="D35" s="418"/>
      <c r="E35" s="418"/>
      <c r="F35" s="419"/>
      <c r="G35" s="420"/>
    </row>
    <row r="36" spans="1:7" ht="46.5" customHeight="1">
      <c r="A36" s="146"/>
      <c r="B36" s="147">
        <v>75704</v>
      </c>
      <c r="C36" s="148" t="s">
        <v>89</v>
      </c>
      <c r="D36" s="122">
        <f>'Zal_ 7'!D111</f>
        <v>1878168</v>
      </c>
      <c r="E36" s="122">
        <f>'Zal_ 7'!E111</f>
        <v>1878168</v>
      </c>
      <c r="F36" s="123">
        <f>'Zal_ 7'!F111</f>
        <v>1428609.67</v>
      </c>
      <c r="G36" s="149">
        <f aca="true" t="shared" si="1" ref="G36:G67">(F36/E36)*100</f>
        <v>76.06399800230864</v>
      </c>
    </row>
    <row r="37" spans="1:7" ht="16.5" customHeight="1">
      <c r="A37" s="150">
        <v>758</v>
      </c>
      <c r="B37" s="65"/>
      <c r="C37" s="60" t="s">
        <v>13</v>
      </c>
      <c r="D37" s="114">
        <f>D38</f>
        <v>700000</v>
      </c>
      <c r="E37" s="114">
        <f>E38</f>
        <v>42292</v>
      </c>
      <c r="F37" s="144">
        <f>F38</f>
        <v>0</v>
      </c>
      <c r="G37" s="151">
        <f t="shared" si="1"/>
        <v>0</v>
      </c>
    </row>
    <row r="38" spans="1:7" ht="16.5" customHeight="1">
      <c r="A38" s="85"/>
      <c r="B38" s="49">
        <v>75818</v>
      </c>
      <c r="C38" s="51" t="s">
        <v>90</v>
      </c>
      <c r="D38" s="132">
        <f>'Zal_ 7'!D117</f>
        <v>700000</v>
      </c>
      <c r="E38" s="132">
        <f>'Zal_ 7'!E117</f>
        <v>42292</v>
      </c>
      <c r="F38" s="133">
        <f>'Zal_ 7'!F117</f>
        <v>0</v>
      </c>
      <c r="G38" s="152">
        <f t="shared" si="1"/>
        <v>0</v>
      </c>
    </row>
    <row r="39" spans="1:7" ht="16.5" customHeight="1">
      <c r="A39" s="153">
        <v>801</v>
      </c>
      <c r="B39" s="35"/>
      <c r="C39" s="125" t="s">
        <v>14</v>
      </c>
      <c r="D39" s="114">
        <f>SUM(D40:D51)</f>
        <v>33031087</v>
      </c>
      <c r="E39" s="114">
        <f>SUM(E40:E51)</f>
        <v>33288563</v>
      </c>
      <c r="F39" s="144">
        <f>SUM(F40:F51)</f>
        <v>29672799.6</v>
      </c>
      <c r="G39" s="154">
        <f t="shared" si="1"/>
        <v>89.1381211018331</v>
      </c>
    </row>
    <row r="40" spans="1:7" ht="16.5" customHeight="1">
      <c r="A40" s="70"/>
      <c r="B40" s="81">
        <v>80102</v>
      </c>
      <c r="C40" s="155" t="s">
        <v>42</v>
      </c>
      <c r="D40" s="156">
        <f>'Zal_ 7'!D125</f>
        <v>1669430</v>
      </c>
      <c r="E40" s="156">
        <f>'Zal_ 7'!E125</f>
        <v>1633181</v>
      </c>
      <c r="F40" s="157">
        <f>'Zal_ 7'!F125</f>
        <v>1633163.33</v>
      </c>
      <c r="G40" s="134">
        <f t="shared" si="1"/>
        <v>99.99891806235807</v>
      </c>
    </row>
    <row r="41" spans="1:7" ht="16.5" customHeight="1">
      <c r="A41" s="70"/>
      <c r="B41" s="81">
        <v>80105</v>
      </c>
      <c r="C41" s="155" t="s">
        <v>43</v>
      </c>
      <c r="D41" s="156">
        <f>'Zal_ 7'!D131</f>
        <v>688840</v>
      </c>
      <c r="E41" s="156">
        <f>'Zal_ 7'!E131</f>
        <v>858159</v>
      </c>
      <c r="F41" s="157">
        <f>'Zal_ 7'!F131</f>
        <v>857288.85</v>
      </c>
      <c r="G41" s="134">
        <f t="shared" si="1"/>
        <v>99.89860270649145</v>
      </c>
    </row>
    <row r="42" spans="1:7" ht="16.5" customHeight="1">
      <c r="A42" s="70"/>
      <c r="B42" s="81">
        <v>80111</v>
      </c>
      <c r="C42" s="155" t="s">
        <v>44</v>
      </c>
      <c r="D42" s="156">
        <f>'Zal_ 7'!D137</f>
        <v>2335508</v>
      </c>
      <c r="E42" s="156">
        <f>'Zal_ 7'!E137</f>
        <v>2430078</v>
      </c>
      <c r="F42" s="157">
        <f>'Zal_ 7'!F137</f>
        <v>2430057.18</v>
      </c>
      <c r="G42" s="134">
        <f t="shared" si="1"/>
        <v>99.99914323737758</v>
      </c>
    </row>
    <row r="43" spans="1:7" ht="18.75" customHeight="1">
      <c r="A43" s="70"/>
      <c r="B43" s="81">
        <v>80120</v>
      </c>
      <c r="C43" s="155" t="s">
        <v>45</v>
      </c>
      <c r="D43" s="156">
        <f>'Zal_ 7'!D143</f>
        <v>10722215</v>
      </c>
      <c r="E43" s="156">
        <f>'Zal_ 7'!E143</f>
        <v>10526041</v>
      </c>
      <c r="F43" s="157">
        <f>'Zal_ 7'!F143</f>
        <v>6992047.78</v>
      </c>
      <c r="G43" s="134">
        <f t="shared" si="1"/>
        <v>66.42618796563684</v>
      </c>
    </row>
    <row r="44" spans="1:7" ht="18.75" customHeight="1">
      <c r="A44" s="70"/>
      <c r="B44" s="81">
        <v>80121</v>
      </c>
      <c r="C44" s="155" t="s">
        <v>91</v>
      </c>
      <c r="D44" s="156">
        <f>'Zal_ 7'!D149</f>
        <v>294700</v>
      </c>
      <c r="E44" s="156">
        <f>'Zal_ 7'!E149</f>
        <v>287725</v>
      </c>
      <c r="F44" s="157">
        <f>'Zal_ 7'!F149</f>
        <v>286144.01</v>
      </c>
      <c r="G44" s="134">
        <f t="shared" si="1"/>
        <v>99.45052046224694</v>
      </c>
    </row>
    <row r="45" spans="1:7" ht="21" customHeight="1">
      <c r="A45" s="70"/>
      <c r="B45" s="81">
        <v>80123</v>
      </c>
      <c r="C45" s="155" t="s">
        <v>92</v>
      </c>
      <c r="D45" s="156">
        <f>'Zal_ 7'!D155</f>
        <v>359444</v>
      </c>
      <c r="E45" s="156">
        <f>'Zal_ 7'!E155</f>
        <v>347220</v>
      </c>
      <c r="F45" s="157">
        <f>'Zal_ 7'!F155</f>
        <v>347217.08</v>
      </c>
      <c r="G45" s="134">
        <f t="shared" si="1"/>
        <v>99.99915903461782</v>
      </c>
    </row>
    <row r="46" spans="1:7" ht="18.75" customHeight="1">
      <c r="A46" s="70"/>
      <c r="B46" s="81">
        <v>80124</v>
      </c>
      <c r="C46" s="155" t="s">
        <v>46</v>
      </c>
      <c r="D46" s="156">
        <f>'Zal_ 7'!D161</f>
        <v>249100</v>
      </c>
      <c r="E46" s="156">
        <f>'Zal_ 7'!E161</f>
        <v>244850</v>
      </c>
      <c r="F46" s="157">
        <f>'Zal_ 7'!F161</f>
        <v>244008</v>
      </c>
      <c r="G46" s="134">
        <f t="shared" si="1"/>
        <v>99.65611598938125</v>
      </c>
    </row>
    <row r="47" spans="1:7" ht="18.75" customHeight="1">
      <c r="A47" s="70"/>
      <c r="B47" s="81">
        <v>80130</v>
      </c>
      <c r="C47" s="155" t="s">
        <v>47</v>
      </c>
      <c r="D47" s="156">
        <f>'Zal_ 7'!D167</f>
        <v>12016252</v>
      </c>
      <c r="E47" s="156">
        <f>'Zal_ 7'!E167</f>
        <v>12218490</v>
      </c>
      <c r="F47" s="157">
        <f>'Zal_ 7'!F167</f>
        <v>12146043.72</v>
      </c>
      <c r="G47" s="134">
        <f t="shared" si="1"/>
        <v>99.40707665186123</v>
      </c>
    </row>
    <row r="48" spans="1:7" ht="16.5" customHeight="1">
      <c r="A48" s="70"/>
      <c r="B48" s="81">
        <v>80134</v>
      </c>
      <c r="C48" s="155" t="s">
        <v>93</v>
      </c>
      <c r="D48" s="156">
        <f>'Zal_ 7'!D173</f>
        <v>1645941</v>
      </c>
      <c r="E48" s="156">
        <f>'Zal_ 7'!E173</f>
        <v>1737843</v>
      </c>
      <c r="F48" s="157">
        <f>'Zal_ 7'!F173</f>
        <v>1737842.5</v>
      </c>
      <c r="G48" s="134">
        <f t="shared" si="1"/>
        <v>99.99997122870133</v>
      </c>
    </row>
    <row r="49" spans="1:7" ht="45" customHeight="1">
      <c r="A49" s="70"/>
      <c r="B49" s="81">
        <v>80140</v>
      </c>
      <c r="C49" s="158" t="s">
        <v>94</v>
      </c>
      <c r="D49" s="159">
        <f>'Zal_ 7'!D179</f>
        <v>1237719</v>
      </c>
      <c r="E49" s="160">
        <f>'Zal_ 7'!E179</f>
        <v>1312848</v>
      </c>
      <c r="F49" s="161">
        <f>'Zal_ 7'!F179</f>
        <v>1310178.49</v>
      </c>
      <c r="G49" s="131">
        <f t="shared" si="1"/>
        <v>99.79666267534398</v>
      </c>
    </row>
    <row r="50" spans="1:7" ht="16.5" customHeight="1">
      <c r="A50" s="70"/>
      <c r="B50" s="81">
        <v>80146</v>
      </c>
      <c r="C50" s="155" t="s">
        <v>95</v>
      </c>
      <c r="D50" s="160">
        <f>'Zal_ 7'!D185</f>
        <v>133770</v>
      </c>
      <c r="E50" s="160">
        <f>'Zal_ 7'!E185</f>
        <v>55070</v>
      </c>
      <c r="F50" s="161">
        <f>'Zal_ 7'!F185</f>
        <v>55059.2</v>
      </c>
      <c r="G50" s="131">
        <f t="shared" si="1"/>
        <v>99.98038859633193</v>
      </c>
    </row>
    <row r="51" spans="1:7" ht="20.25" customHeight="1">
      <c r="A51" s="162"/>
      <c r="B51" s="43">
        <v>80195</v>
      </c>
      <c r="C51" s="82" t="s">
        <v>49</v>
      </c>
      <c r="D51" s="163">
        <f>'Zal_ 7'!D191</f>
        <v>1678168</v>
      </c>
      <c r="E51" s="163">
        <f>'Zal_ 7'!E191</f>
        <v>1637058</v>
      </c>
      <c r="F51" s="164">
        <f>'Zal_ 7'!F191</f>
        <v>1633749.46</v>
      </c>
      <c r="G51" s="124">
        <f t="shared" si="1"/>
        <v>99.7978972033978</v>
      </c>
    </row>
    <row r="52" spans="1:7" ht="16.5" customHeight="1">
      <c r="A52" s="150">
        <v>803</v>
      </c>
      <c r="B52" s="83"/>
      <c r="C52" s="60" t="s">
        <v>15</v>
      </c>
      <c r="D52" s="165">
        <f>D53</f>
        <v>0</v>
      </c>
      <c r="E52" s="115">
        <f>E53</f>
        <v>378000</v>
      </c>
      <c r="F52" s="116">
        <f>F53</f>
        <v>378000</v>
      </c>
      <c r="G52" s="117">
        <f t="shared" si="1"/>
        <v>100</v>
      </c>
    </row>
    <row r="53" spans="1:7" ht="30" customHeight="1">
      <c r="A53" s="39"/>
      <c r="B53" s="84">
        <v>80309</v>
      </c>
      <c r="C53" s="166" t="s">
        <v>50</v>
      </c>
      <c r="D53" s="167">
        <f>'Zal_ 7'!D198</f>
        <v>0</v>
      </c>
      <c r="E53" s="167">
        <f>'Zal_ 7'!E198</f>
        <v>378000</v>
      </c>
      <c r="F53" s="168">
        <f>'Zal_ 7'!F198</f>
        <v>378000</v>
      </c>
      <c r="G53" s="124">
        <f t="shared" si="1"/>
        <v>100</v>
      </c>
    </row>
    <row r="54" spans="1:7" ht="16.5" customHeight="1">
      <c r="A54" s="406">
        <v>851</v>
      </c>
      <c r="B54" s="49"/>
      <c r="C54" s="95" t="s">
        <v>16</v>
      </c>
      <c r="D54" s="169">
        <f>SUM(D55:D59)</f>
        <v>1882872</v>
      </c>
      <c r="E54" s="169">
        <f>SUM(E55:E59)</f>
        <v>4490385</v>
      </c>
      <c r="F54" s="170">
        <f>SUM(F55:F59)</f>
        <v>4408351.47</v>
      </c>
      <c r="G54" s="129">
        <f t="shared" si="1"/>
        <v>98.17312925283689</v>
      </c>
    </row>
    <row r="55" spans="1:7" ht="16.5" customHeight="1" outlineLevel="1">
      <c r="A55" s="406"/>
      <c r="B55" s="49">
        <v>85111</v>
      </c>
      <c r="C55" s="51" t="s">
        <v>51</v>
      </c>
      <c r="D55" s="171">
        <f>'Zal_ 7'!D208</f>
        <v>0</v>
      </c>
      <c r="E55" s="171">
        <f>'Zal_ 7'!E208</f>
        <v>600000</v>
      </c>
      <c r="F55" s="172">
        <f>'Zal_ 7'!F208</f>
        <v>586467</v>
      </c>
      <c r="G55" s="134">
        <f t="shared" si="1"/>
        <v>97.7445</v>
      </c>
    </row>
    <row r="56" spans="1:7" ht="16.5" customHeight="1" outlineLevel="1">
      <c r="A56" s="406"/>
      <c r="B56" s="49">
        <v>85121</v>
      </c>
      <c r="C56" s="51" t="s">
        <v>96</v>
      </c>
      <c r="D56" s="171">
        <f>'Zal_ 7'!D213</f>
        <v>0</v>
      </c>
      <c r="E56" s="171">
        <f>'Zal_ 7'!E213</f>
        <v>22159</v>
      </c>
      <c r="F56" s="172">
        <f>'Zal_ 7'!F213</f>
        <v>22158.96</v>
      </c>
      <c r="G56" s="134">
        <f t="shared" si="1"/>
        <v>99.99981948643891</v>
      </c>
    </row>
    <row r="57" spans="1:7" ht="16.5" customHeight="1" outlineLevel="1">
      <c r="A57" s="406"/>
      <c r="B57" s="49">
        <v>85148</v>
      </c>
      <c r="C57" s="51" t="s">
        <v>97</v>
      </c>
      <c r="D57" s="171">
        <f>'Zal_ 7'!D217</f>
        <v>0</v>
      </c>
      <c r="E57" s="171">
        <f>'Zal_ 7'!E217</f>
        <v>0</v>
      </c>
      <c r="F57" s="172">
        <f>'Zal_ 7'!F217</f>
        <v>0</v>
      </c>
      <c r="G57" s="134" t="e">
        <f t="shared" si="1"/>
        <v>#DIV/0!</v>
      </c>
    </row>
    <row r="58" spans="1:7" ht="16.5" customHeight="1">
      <c r="A58" s="406"/>
      <c r="B58" s="49">
        <v>85154</v>
      </c>
      <c r="C58" s="51" t="s">
        <v>52</v>
      </c>
      <c r="D58" s="171">
        <f>'Zal_ 7'!D220</f>
        <v>0</v>
      </c>
      <c r="E58" s="171">
        <f>'Zal_ 7'!E220</f>
        <v>5400</v>
      </c>
      <c r="F58" s="172">
        <f>'Zal_ 7'!F220</f>
        <v>4240</v>
      </c>
      <c r="G58" s="134">
        <f t="shared" si="1"/>
        <v>78.51851851851852</v>
      </c>
    </row>
    <row r="59" spans="1:7" ht="49.5" customHeight="1">
      <c r="A59" s="406"/>
      <c r="B59" s="49">
        <v>85156</v>
      </c>
      <c r="C59" s="166" t="s">
        <v>98</v>
      </c>
      <c r="D59" s="160">
        <f>'Zal_ 7'!D224</f>
        <v>1882872</v>
      </c>
      <c r="E59" s="160">
        <f>'Zal_ 7'!E224</f>
        <v>3862826</v>
      </c>
      <c r="F59" s="161">
        <f>'Zal_ 7'!F224</f>
        <v>3795485.51</v>
      </c>
      <c r="G59" s="118">
        <f t="shared" si="1"/>
        <v>98.25670402964047</v>
      </c>
    </row>
    <row r="60" spans="1:7" ht="16.5" customHeight="1">
      <c r="A60" s="153">
        <v>852</v>
      </c>
      <c r="B60" s="65"/>
      <c r="C60" s="60" t="s">
        <v>17</v>
      </c>
      <c r="D60" s="173">
        <f>SUM(D61:D68)</f>
        <v>6702251</v>
      </c>
      <c r="E60" s="173">
        <f>SUM(E61:E68)</f>
        <v>6405563</v>
      </c>
      <c r="F60" s="174">
        <f>SUM(F61:F68)</f>
        <v>6373907</v>
      </c>
      <c r="G60" s="154">
        <f t="shared" si="1"/>
        <v>99.5058045639392</v>
      </c>
    </row>
    <row r="61" spans="1:7" ht="16.5" customHeight="1">
      <c r="A61" s="70"/>
      <c r="B61" s="49">
        <v>85201</v>
      </c>
      <c r="C61" s="51" t="s">
        <v>54</v>
      </c>
      <c r="D61" s="156">
        <f>'Zal_ 7'!D234</f>
        <v>2874791</v>
      </c>
      <c r="E61" s="156">
        <f>'Zal_ 7'!E234</f>
        <v>2327267</v>
      </c>
      <c r="F61" s="157">
        <f>'Zal_ 7'!F234</f>
        <v>2302875.05</v>
      </c>
      <c r="G61" s="175">
        <f t="shared" si="1"/>
        <v>98.95190581914322</v>
      </c>
    </row>
    <row r="62" spans="1:7" ht="20.25" customHeight="1">
      <c r="A62" s="70"/>
      <c r="B62" s="49">
        <v>85202</v>
      </c>
      <c r="C62" s="51" t="s">
        <v>55</v>
      </c>
      <c r="D62" s="156">
        <f>'Zal_ 7'!D240</f>
        <v>1418279</v>
      </c>
      <c r="E62" s="156">
        <f>'Zal_ 7'!E240</f>
        <v>1600853</v>
      </c>
      <c r="F62" s="157">
        <f>'Zal_ 7'!F240</f>
        <v>1600744.11</v>
      </c>
      <c r="G62" s="175">
        <f t="shared" si="1"/>
        <v>99.99319800131555</v>
      </c>
    </row>
    <row r="63" spans="1:7" ht="18" customHeight="1">
      <c r="A63" s="70"/>
      <c r="B63" s="49">
        <v>85203</v>
      </c>
      <c r="C63" s="51" t="s">
        <v>56</v>
      </c>
      <c r="D63" s="156">
        <f>'Zal_ 7'!D245</f>
        <v>280800</v>
      </c>
      <c r="E63" s="156">
        <f>'Zal_ 7'!E245</f>
        <v>330525</v>
      </c>
      <c r="F63" s="157">
        <f>'Zal_ 7'!F245</f>
        <v>330516.8</v>
      </c>
      <c r="G63" s="175">
        <f t="shared" si="1"/>
        <v>99.99751909840406</v>
      </c>
    </row>
    <row r="64" spans="1:7" ht="18" customHeight="1">
      <c r="A64" s="70"/>
      <c r="B64" s="49">
        <v>85204</v>
      </c>
      <c r="C64" s="51" t="s">
        <v>57</v>
      </c>
      <c r="D64" s="156">
        <f>'Zal_ 7'!D250</f>
        <v>1575875</v>
      </c>
      <c r="E64" s="156">
        <f>'Zal_ 7'!E250</f>
        <v>1580088</v>
      </c>
      <c r="F64" s="157">
        <f>'Zal_ 7'!F250</f>
        <v>1574211.87</v>
      </c>
      <c r="G64" s="175">
        <f t="shared" si="1"/>
        <v>99.62811375062655</v>
      </c>
    </row>
    <row r="65" spans="1:7" ht="18" customHeight="1">
      <c r="A65" s="70"/>
      <c r="B65" s="49">
        <v>85218</v>
      </c>
      <c r="C65" s="51" t="s">
        <v>58</v>
      </c>
      <c r="D65" s="156">
        <f>'Zal_ 7'!D255</f>
        <v>405954</v>
      </c>
      <c r="E65" s="156">
        <f>'Zal_ 7'!E255</f>
        <v>425534</v>
      </c>
      <c r="F65" s="157">
        <f>'Zal_ 7'!F255</f>
        <v>424568.41</v>
      </c>
      <c r="G65" s="175">
        <f t="shared" si="1"/>
        <v>99.77308746187144</v>
      </c>
    </row>
    <row r="66" spans="1:7" ht="48" customHeight="1">
      <c r="A66" s="70"/>
      <c r="B66" s="49">
        <v>85220</v>
      </c>
      <c r="C66" s="8" t="s">
        <v>59</v>
      </c>
      <c r="D66" s="159">
        <f>'Zal_ 7'!D259</f>
        <v>123450</v>
      </c>
      <c r="E66" s="160">
        <f>'Zal_ 7'!E259</f>
        <v>120550</v>
      </c>
      <c r="F66" s="161">
        <f>'Zal_ 7'!F259</f>
        <v>120245.26</v>
      </c>
      <c r="G66" s="365">
        <f t="shared" si="1"/>
        <v>99.74720862712567</v>
      </c>
    </row>
    <row r="67" spans="1:7" s="4" customFormat="1" ht="16.5" customHeight="1">
      <c r="A67" s="73"/>
      <c r="B67" s="12">
        <v>85233</v>
      </c>
      <c r="C67" s="141" t="s">
        <v>95</v>
      </c>
      <c r="D67" s="160">
        <f>'Zal_ 7'!D263</f>
        <v>2800</v>
      </c>
      <c r="E67" s="160">
        <f>'Zal_ 7'!E263</f>
        <v>830</v>
      </c>
      <c r="F67" s="161">
        <f>'Zal_ 7'!F263</f>
        <v>830</v>
      </c>
      <c r="G67" s="176">
        <f t="shared" si="1"/>
        <v>100</v>
      </c>
    </row>
    <row r="68" spans="1:7" ht="16.5" customHeight="1">
      <c r="A68" s="70"/>
      <c r="B68" s="49">
        <v>85295</v>
      </c>
      <c r="C68" s="51" t="s">
        <v>49</v>
      </c>
      <c r="D68" s="156">
        <f>'Zal_ 7'!D265</f>
        <v>20302</v>
      </c>
      <c r="E68" s="156">
        <f>'Zal_ 7'!E265</f>
        <v>19916</v>
      </c>
      <c r="F68" s="157">
        <f>'Zal_ 7'!F265</f>
        <v>19915.5</v>
      </c>
      <c r="G68" s="175">
        <f aca="true" t="shared" si="2" ref="G68:G89">(F68/E68)*100</f>
        <v>99.99748945571399</v>
      </c>
    </row>
    <row r="69" spans="1:7" ht="32.25" customHeight="1">
      <c r="A69" s="366">
        <v>853</v>
      </c>
      <c r="B69" s="367"/>
      <c r="C69" s="368" t="s">
        <v>18</v>
      </c>
      <c r="D69" s="369">
        <f>SUM(D70:D74)</f>
        <v>3045621</v>
      </c>
      <c r="E69" s="369">
        <f>SUM(E70:E74)</f>
        <v>3715284</v>
      </c>
      <c r="F69" s="370">
        <f>SUM(F70:F74)</f>
        <v>3692189.2600000002</v>
      </c>
      <c r="G69" s="371">
        <f t="shared" si="2"/>
        <v>99.37838560928317</v>
      </c>
    </row>
    <row r="70" spans="1:7" ht="32.25" customHeight="1">
      <c r="A70" s="85"/>
      <c r="B70" s="49">
        <v>85311</v>
      </c>
      <c r="C70" s="71" t="s">
        <v>60</v>
      </c>
      <c r="D70" s="159">
        <f>'Zal_ 7'!D275</f>
        <v>172805</v>
      </c>
      <c r="E70" s="160">
        <f>'Zal_ 7'!E275</f>
        <v>120012</v>
      </c>
      <c r="F70" s="161">
        <f>'Zal_ 7'!F275</f>
        <v>120012</v>
      </c>
      <c r="G70" s="131">
        <f t="shared" si="2"/>
        <v>100</v>
      </c>
    </row>
    <row r="71" spans="1:7" ht="30.75" customHeight="1">
      <c r="A71" s="85"/>
      <c r="B71" s="374">
        <v>85321</v>
      </c>
      <c r="C71" s="375" t="s">
        <v>61</v>
      </c>
      <c r="D71" s="396">
        <f>'Zal_ 7'!D279</f>
        <v>208022</v>
      </c>
      <c r="E71" s="397">
        <f>'Zal_ 7'!E279</f>
        <v>255927</v>
      </c>
      <c r="F71" s="398">
        <f>'Zal_ 7'!F279</f>
        <v>255015.18</v>
      </c>
      <c r="G71" s="399">
        <f t="shared" si="2"/>
        <v>99.64371871666529</v>
      </c>
    </row>
    <row r="72" spans="1:7" ht="18.75" customHeight="1">
      <c r="A72" s="85"/>
      <c r="B72" s="49">
        <v>85333</v>
      </c>
      <c r="C72" s="71" t="s">
        <v>63</v>
      </c>
      <c r="D72" s="171">
        <f>'Zal_ 7'!D283</f>
        <v>2664794</v>
      </c>
      <c r="E72" s="171">
        <f>'Zal_ 7'!E283</f>
        <v>2595727</v>
      </c>
      <c r="F72" s="172">
        <f>'Zal_ 7'!F283</f>
        <v>2595503.85</v>
      </c>
      <c r="G72" s="131">
        <f t="shared" si="2"/>
        <v>99.99140317914788</v>
      </c>
    </row>
    <row r="73" spans="1:7" ht="17.25" customHeight="1" hidden="1" outlineLevel="1">
      <c r="A73" s="85"/>
      <c r="B73" s="49">
        <v>85334</v>
      </c>
      <c r="C73" s="71" t="s">
        <v>64</v>
      </c>
      <c r="D73" s="171">
        <f>'Zal_ 7'!D287</f>
        <v>0</v>
      </c>
      <c r="E73" s="171">
        <f>'Zal_ 7'!E287</f>
        <v>0</v>
      </c>
      <c r="F73" s="172">
        <f>'Zal_ 7'!F287</f>
        <v>0</v>
      </c>
      <c r="G73" s="134" t="e">
        <f t="shared" si="2"/>
        <v>#DIV/0!</v>
      </c>
    </row>
    <row r="74" spans="1:7" ht="21.75" customHeight="1" collapsed="1">
      <c r="A74" s="373"/>
      <c r="B74" s="374">
        <v>85395</v>
      </c>
      <c r="C74" s="375" t="s">
        <v>49</v>
      </c>
      <c r="D74" s="376">
        <f>'Zal_ 7'!D289</f>
        <v>0</v>
      </c>
      <c r="E74" s="376">
        <f>'Zal_ 7'!E289</f>
        <v>743618</v>
      </c>
      <c r="F74" s="377">
        <f>'Zal_ 7'!F289</f>
        <v>721658.23</v>
      </c>
      <c r="G74" s="378">
        <f t="shared" si="2"/>
        <v>97.0469017694569</v>
      </c>
    </row>
    <row r="75" spans="1:7" ht="16.5" customHeight="1">
      <c r="A75" s="49">
        <v>854</v>
      </c>
      <c r="B75" s="81"/>
      <c r="C75" s="95" t="s">
        <v>19</v>
      </c>
      <c r="D75" s="169">
        <f>SUM(D76:D82)</f>
        <v>7120256</v>
      </c>
      <c r="E75" s="120">
        <f>E76+E77+E78+E79+E82+E81+E80</f>
        <v>7291092</v>
      </c>
      <c r="F75" s="372">
        <f>F76+F77+F78+F79+F82+F81+F80</f>
        <v>7288976.01</v>
      </c>
      <c r="G75" s="129">
        <f t="shared" si="2"/>
        <v>99.97097842133935</v>
      </c>
    </row>
    <row r="76" spans="1:8" ht="32.25" customHeight="1">
      <c r="A76" s="49"/>
      <c r="B76" s="81">
        <v>85403</v>
      </c>
      <c r="C76" s="51" t="s">
        <v>99</v>
      </c>
      <c r="D76" s="159">
        <f>'Zal_ 7'!D299</f>
        <v>3654785</v>
      </c>
      <c r="E76" s="160">
        <f>'Zal_ 7'!E299</f>
        <v>3899978</v>
      </c>
      <c r="F76" s="161">
        <f>'Zal_ 7'!F299</f>
        <v>3899728.01</v>
      </c>
      <c r="G76" s="131">
        <f t="shared" si="2"/>
        <v>99.99358996384082</v>
      </c>
      <c r="H76" s="4"/>
    </row>
    <row r="77" spans="1:8" ht="33" customHeight="1">
      <c r="A77" s="49"/>
      <c r="B77" s="81">
        <v>85406</v>
      </c>
      <c r="C77" s="51" t="s">
        <v>66</v>
      </c>
      <c r="D77" s="159">
        <f>'Zal_ 7'!D305</f>
        <v>1041194</v>
      </c>
      <c r="E77" s="160">
        <f>'Zal_ 7'!E305</f>
        <v>979616</v>
      </c>
      <c r="F77" s="161">
        <f>'Zal_ 7'!F305</f>
        <v>979373.52</v>
      </c>
      <c r="G77" s="131">
        <f t="shared" si="2"/>
        <v>99.9752474438964</v>
      </c>
      <c r="H77" s="4"/>
    </row>
    <row r="78" spans="1:7" ht="16.5" customHeight="1">
      <c r="A78" s="49"/>
      <c r="B78" s="81">
        <v>85410</v>
      </c>
      <c r="C78" s="86" t="s">
        <v>67</v>
      </c>
      <c r="D78" s="160">
        <f>'Zal_ 7'!D310</f>
        <v>590743</v>
      </c>
      <c r="E78" s="160">
        <f>'Zal_ 7'!E310</f>
        <v>552180</v>
      </c>
      <c r="F78" s="161">
        <f>'Zal_ 7'!F310</f>
        <v>552026.23</v>
      </c>
      <c r="G78" s="134">
        <f t="shared" si="2"/>
        <v>99.97215219674743</v>
      </c>
    </row>
    <row r="79" spans="1:7" ht="16.5" customHeight="1" hidden="1" outlineLevel="1">
      <c r="A79" s="49"/>
      <c r="B79" s="81">
        <v>85415</v>
      </c>
      <c r="C79" s="86" t="s">
        <v>68</v>
      </c>
      <c r="D79" s="160">
        <f>'Zal_ 7'!D314</f>
        <v>0</v>
      </c>
      <c r="E79" s="160">
        <f>'Zal_ 7'!E314</f>
        <v>0</v>
      </c>
      <c r="F79" s="161">
        <f>'Zal_ 7'!F314</f>
        <v>0</v>
      </c>
      <c r="G79" s="134" t="e">
        <f t="shared" si="2"/>
        <v>#DIV/0!</v>
      </c>
    </row>
    <row r="80" spans="1:7" ht="16.5" customHeight="1" collapsed="1">
      <c r="A80" s="49"/>
      <c r="B80" s="81">
        <v>85421</v>
      </c>
      <c r="C80" s="86" t="s">
        <v>69</v>
      </c>
      <c r="D80" s="160">
        <f>'Zal_ 7'!D318</f>
        <v>1756570</v>
      </c>
      <c r="E80" s="160">
        <f>'Zal_ 7'!E318</f>
        <v>1802141</v>
      </c>
      <c r="F80" s="161">
        <f>'Zal_ 7'!F318</f>
        <v>1801896.25</v>
      </c>
      <c r="G80" s="134">
        <f t="shared" si="2"/>
        <v>99.98641893170401</v>
      </c>
    </row>
    <row r="81" spans="1:7" ht="16.5" customHeight="1">
      <c r="A81" s="49"/>
      <c r="B81" s="81">
        <v>85446</v>
      </c>
      <c r="C81" s="86" t="s">
        <v>95</v>
      </c>
      <c r="D81" s="160">
        <f>'Zal_ 7'!D323</f>
        <v>45690</v>
      </c>
      <c r="E81" s="160">
        <f>'Zal_ 7'!E323</f>
        <v>16257</v>
      </c>
      <c r="F81" s="161">
        <f>'Zal_ 7'!F323</f>
        <v>15032</v>
      </c>
      <c r="G81" s="134">
        <f t="shared" si="2"/>
        <v>92.46478440056592</v>
      </c>
    </row>
    <row r="82" spans="1:7" ht="16.5" customHeight="1">
      <c r="A82" s="48"/>
      <c r="B82" s="43">
        <v>85495</v>
      </c>
      <c r="C82" s="99" t="s">
        <v>49</v>
      </c>
      <c r="D82" s="177">
        <f>'Zal_ 7'!D325</f>
        <v>31274</v>
      </c>
      <c r="E82" s="177">
        <f>'Zal_ 7'!E325</f>
        <v>40920</v>
      </c>
      <c r="F82" s="178">
        <f>'Zal_ 7'!F325</f>
        <v>40920</v>
      </c>
      <c r="G82" s="124">
        <f t="shared" si="2"/>
        <v>100</v>
      </c>
    </row>
    <row r="83" spans="1:7" ht="32.25" customHeight="1">
      <c r="A83" s="49">
        <v>921</v>
      </c>
      <c r="B83" s="81"/>
      <c r="C83" s="179" t="s">
        <v>20</v>
      </c>
      <c r="D83" s="169">
        <f>SUM(D84:D86)</f>
        <v>34750</v>
      </c>
      <c r="E83" s="169">
        <f>SUM(E84:E86)</f>
        <v>34750</v>
      </c>
      <c r="F83" s="170">
        <f>SUM(F84:F86)</f>
        <v>28535.65</v>
      </c>
      <c r="G83" s="117">
        <f t="shared" si="2"/>
        <v>82.1169784172662</v>
      </c>
    </row>
    <row r="84" spans="1:7" ht="16.5" customHeight="1">
      <c r="A84" s="49"/>
      <c r="B84" s="81">
        <v>92105</v>
      </c>
      <c r="C84" s="100" t="s">
        <v>100</v>
      </c>
      <c r="D84" s="160">
        <f>'Zal_ 7'!D332</f>
        <v>14750</v>
      </c>
      <c r="E84" s="160">
        <f>'Zal_ 7'!E332</f>
        <v>14750</v>
      </c>
      <c r="F84" s="161">
        <f>'Zal_ 7'!F332</f>
        <v>8535.65</v>
      </c>
      <c r="G84" s="134">
        <f t="shared" si="2"/>
        <v>57.86881355932203</v>
      </c>
    </row>
    <row r="85" spans="1:7" ht="16.5" customHeight="1">
      <c r="A85" s="81"/>
      <c r="B85" s="81">
        <v>92116</v>
      </c>
      <c r="C85" s="86" t="s">
        <v>101</v>
      </c>
      <c r="D85" s="171">
        <f>'Zal_ 7'!D336</f>
        <v>20000</v>
      </c>
      <c r="E85" s="171">
        <f>'Zal_ 7'!E336</f>
        <v>20000</v>
      </c>
      <c r="F85" s="172">
        <f>'Zal_ 7'!F336</f>
        <v>20000</v>
      </c>
      <c r="G85" s="134">
        <f t="shared" si="2"/>
        <v>100</v>
      </c>
    </row>
    <row r="86" spans="1:7" ht="16.5" customHeight="1" hidden="1" outlineLevel="1">
      <c r="A86" s="81"/>
      <c r="B86" s="81">
        <v>92195</v>
      </c>
      <c r="C86" s="86" t="s">
        <v>49</v>
      </c>
      <c r="D86" s="171">
        <f>'Zal_ 7'!D340</f>
        <v>0</v>
      </c>
      <c r="E86" s="167">
        <f>'Zal_ 7'!E340</f>
        <v>0</v>
      </c>
      <c r="F86" s="168">
        <f>'Zal_ 7'!F340</f>
        <v>0</v>
      </c>
      <c r="G86" s="134" t="e">
        <f t="shared" si="2"/>
        <v>#DIV/0!</v>
      </c>
    </row>
    <row r="87" spans="1:7" ht="16.5" customHeight="1" collapsed="1">
      <c r="A87" s="65">
        <v>926</v>
      </c>
      <c r="B87" s="35"/>
      <c r="C87" s="180" t="s">
        <v>73</v>
      </c>
      <c r="D87" s="379">
        <f>SUM(D88:D88)</f>
        <v>25300</v>
      </c>
      <c r="E87" s="181">
        <f>SUM(E88:E88)</f>
        <v>25300</v>
      </c>
      <c r="F87" s="182">
        <f>SUM(F88:F88)</f>
        <v>24941.01</v>
      </c>
      <c r="G87" s="117">
        <f t="shared" si="2"/>
        <v>98.58106719367589</v>
      </c>
    </row>
    <row r="88" spans="1:7" ht="31.5">
      <c r="A88" s="49"/>
      <c r="B88" s="81">
        <v>92605</v>
      </c>
      <c r="C88" s="97" t="s">
        <v>102</v>
      </c>
      <c r="D88" s="160">
        <f>'Zal_ 7'!D346</f>
        <v>25300</v>
      </c>
      <c r="E88" s="160">
        <f>'Zal_ 7'!E346</f>
        <v>25300</v>
      </c>
      <c r="F88" s="161">
        <f>'Zal_ 7'!F346</f>
        <v>24941.01</v>
      </c>
      <c r="G88" s="134">
        <f t="shared" si="2"/>
        <v>98.58106719367589</v>
      </c>
    </row>
    <row r="89" spans="1:7" s="4" customFormat="1" ht="18.75" customHeight="1">
      <c r="A89" s="405" t="s">
        <v>5</v>
      </c>
      <c r="B89" s="405"/>
      <c r="C89" s="405"/>
      <c r="D89" s="18">
        <f>SUM(D7,D9,D11,D13,D15,D17,D21,D28,D33,D37,D39,D52,D54,D60,D69,D75,D83,D87)</f>
        <v>86679196</v>
      </c>
      <c r="E89" s="183">
        <f>SUM(E7,E9,E11,E13,E15,E17,E21,E28,E33,E37,E39,E52,E54,E60,E69,E75,E83,E87)</f>
        <v>92192140</v>
      </c>
      <c r="F89" s="19">
        <f>SUM(F7,F9,F11,F13,F15,F17,F21,F28,F33,F37,F39,F52,F54,F60,F69,F75,F83,F87)</f>
        <v>84031386.79000002</v>
      </c>
      <c r="G89" s="19">
        <f t="shared" si="2"/>
        <v>91.14810307039193</v>
      </c>
    </row>
  </sheetData>
  <sheetProtection/>
  <mergeCells count="18">
    <mergeCell ref="D34:D35"/>
    <mergeCell ref="E34:E35"/>
    <mergeCell ref="F34:F35"/>
    <mergeCell ref="G34:G35"/>
    <mergeCell ref="A54:A59"/>
    <mergeCell ref="A89:C89"/>
    <mergeCell ref="A17:A20"/>
    <mergeCell ref="A21:A27"/>
    <mergeCell ref="A28:A29"/>
    <mergeCell ref="A33:A35"/>
    <mergeCell ref="B34:B35"/>
    <mergeCell ref="C34:C35"/>
    <mergeCell ref="A9:A10"/>
    <mergeCell ref="A15:A16"/>
    <mergeCell ref="F1:G1"/>
    <mergeCell ref="A2:G2"/>
    <mergeCell ref="A3:G3"/>
    <mergeCell ref="A7:A8"/>
  </mergeCells>
  <printOptions/>
  <pageMargins left="0.7874015748031497" right="0.31496062992125984" top="0.3937007874015748" bottom="0.3149606299212598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4"/>
  <sheetViews>
    <sheetView zoomScalePageLayoutView="0" workbookViewId="0" topLeftCell="A1">
      <selection activeCell="H346" sqref="H346"/>
    </sheetView>
  </sheetViews>
  <sheetFormatPr defaultColWidth="9.140625" defaultRowHeight="12.75" outlineLevelRow="2"/>
  <cols>
    <col min="1" max="1" width="4.421875" style="108" customWidth="1"/>
    <col min="2" max="2" width="6.8515625" style="108" customWidth="1"/>
    <col min="3" max="3" width="32.421875" style="0" customWidth="1"/>
    <col min="4" max="5" width="11.8515625" style="0" customWidth="1"/>
    <col min="6" max="6" width="14.7109375" style="0" customWidth="1"/>
    <col min="7" max="7" width="7.28125" style="0" customWidth="1"/>
    <col min="9" max="9" width="12.7109375" style="0" customWidth="1"/>
  </cols>
  <sheetData>
    <row r="1" spans="6:7" ht="9" customHeight="1">
      <c r="F1" s="421" t="s">
        <v>103</v>
      </c>
      <c r="G1" s="421"/>
    </row>
    <row r="2" spans="1:7" ht="18" customHeight="1">
      <c r="A2" s="422" t="s">
        <v>104</v>
      </c>
      <c r="B2" s="422"/>
      <c r="C2" s="422"/>
      <c r="D2" s="422"/>
      <c r="E2" s="422"/>
      <c r="F2" s="422"/>
      <c r="G2" s="422"/>
    </row>
    <row r="3" spans="1:7" ht="16.5" customHeight="1">
      <c r="A3" s="423" t="s">
        <v>156</v>
      </c>
      <c r="B3" s="423"/>
      <c r="C3" s="423"/>
      <c r="D3" s="423"/>
      <c r="E3" s="423"/>
      <c r="F3" s="423"/>
      <c r="G3" s="423"/>
    </row>
    <row r="4" spans="1:7" ht="18.75" customHeight="1">
      <c r="A4" s="423"/>
      <c r="B4" s="423"/>
      <c r="C4" s="423"/>
      <c r="D4" s="423"/>
      <c r="E4" s="423"/>
      <c r="F4" s="423"/>
      <c r="G4" s="423"/>
    </row>
    <row r="5" spans="1:7" ht="13.5" customHeight="1">
      <c r="A5" s="423"/>
      <c r="B5" s="423"/>
      <c r="C5" s="423"/>
      <c r="D5" s="423"/>
      <c r="E5" s="423"/>
      <c r="F5" s="423"/>
      <c r="G5" s="423"/>
    </row>
    <row r="6" spans="1:7" ht="9" customHeight="1">
      <c r="A6" s="423"/>
      <c r="B6" s="423"/>
      <c r="C6" s="423"/>
      <c r="D6" s="423"/>
      <c r="E6" s="423"/>
      <c r="F6" s="423"/>
      <c r="G6" s="423"/>
    </row>
    <row r="7" spans="4:7" ht="13.5" customHeight="1">
      <c r="D7" s="184"/>
      <c r="E7" s="184"/>
      <c r="G7" s="184"/>
    </row>
    <row r="8" spans="1:7" ht="61.5" customHeight="1">
      <c r="A8" s="185" t="s">
        <v>1</v>
      </c>
      <c r="B8" s="186" t="s">
        <v>22</v>
      </c>
      <c r="C8" s="187" t="s">
        <v>2</v>
      </c>
      <c r="D8" s="106" t="s">
        <v>105</v>
      </c>
      <c r="E8" s="107" t="s">
        <v>155</v>
      </c>
      <c r="F8" s="107" t="s">
        <v>157</v>
      </c>
      <c r="G8" s="188" t="s">
        <v>106</v>
      </c>
    </row>
    <row r="9" spans="1:7" s="192" customFormat="1" ht="14.25" customHeight="1">
      <c r="A9" s="189">
        <v>1</v>
      </c>
      <c r="B9" s="190">
        <v>2</v>
      </c>
      <c r="C9" s="191">
        <v>3</v>
      </c>
      <c r="D9" s="190">
        <v>4</v>
      </c>
      <c r="E9" s="191">
        <v>5</v>
      </c>
      <c r="F9" s="386">
        <v>6</v>
      </c>
      <c r="G9" s="387">
        <v>7</v>
      </c>
    </row>
    <row r="10" spans="1:7" s="2" customFormat="1" ht="15">
      <c r="A10" s="193" t="s">
        <v>6</v>
      </c>
      <c r="B10" s="194"/>
      <c r="C10" s="195" t="s">
        <v>107</v>
      </c>
      <c r="D10" s="196">
        <f aca="true" t="shared" si="0" ref="D10:F11">D11</f>
        <v>5000</v>
      </c>
      <c r="E10" s="197">
        <f t="shared" si="0"/>
        <v>5000</v>
      </c>
      <c r="F10" s="330">
        <f t="shared" si="0"/>
        <v>5000</v>
      </c>
      <c r="G10" s="385">
        <f>(F10/E10)*100</f>
        <v>100</v>
      </c>
    </row>
    <row r="11" spans="1:7" ht="30">
      <c r="A11" s="200"/>
      <c r="B11" s="201" t="s">
        <v>23</v>
      </c>
      <c r="C11" s="158" t="s">
        <v>108</v>
      </c>
      <c r="D11" s="202">
        <f t="shared" si="0"/>
        <v>5000</v>
      </c>
      <c r="E11" s="203">
        <f t="shared" si="0"/>
        <v>5000</v>
      </c>
      <c r="F11" s="204">
        <f t="shared" si="0"/>
        <v>5000</v>
      </c>
      <c r="G11" s="205">
        <f>(F11/E11)*100</f>
        <v>100</v>
      </c>
    </row>
    <row r="12" spans="1:7" ht="15">
      <c r="A12" s="200"/>
      <c r="B12" s="201"/>
      <c r="C12" s="206" t="s">
        <v>109</v>
      </c>
      <c r="D12" s="202">
        <v>5000</v>
      </c>
      <c r="E12" s="207">
        <v>5000</v>
      </c>
      <c r="F12" s="204">
        <v>5000</v>
      </c>
      <c r="G12" s="205">
        <f>(F12/E12)*100</f>
        <v>100</v>
      </c>
    </row>
    <row r="13" spans="1:7" s="209" customFormat="1" ht="15">
      <c r="A13" s="193" t="s">
        <v>70</v>
      </c>
      <c r="B13" s="208"/>
      <c r="C13" s="195" t="s">
        <v>110</v>
      </c>
      <c r="D13" s="196">
        <f aca="true" t="shared" si="1" ref="D13:F14">D17</f>
        <v>57079</v>
      </c>
      <c r="E13" s="196">
        <f t="shared" si="1"/>
        <v>57109</v>
      </c>
      <c r="F13" s="198">
        <f t="shared" si="1"/>
        <v>41714.91</v>
      </c>
      <c r="G13" s="199">
        <f>(F13/E13)*100</f>
        <v>73.04437128998933</v>
      </c>
    </row>
    <row r="14" spans="1:7" ht="15">
      <c r="A14" s="210"/>
      <c r="B14" s="201"/>
      <c r="C14" s="206" t="s">
        <v>109</v>
      </c>
      <c r="D14" s="202">
        <f t="shared" si="1"/>
        <v>57079</v>
      </c>
      <c r="E14" s="202">
        <f t="shared" si="1"/>
        <v>57109</v>
      </c>
      <c r="F14" s="204">
        <f t="shared" si="1"/>
        <v>41714.91</v>
      </c>
      <c r="G14" s="205">
        <f>(F14/E14)*100</f>
        <v>73.04437128998933</v>
      </c>
    </row>
    <row r="15" spans="1:7" ht="15">
      <c r="A15" s="210"/>
      <c r="B15" s="201"/>
      <c r="C15" s="158" t="s">
        <v>111</v>
      </c>
      <c r="D15" s="202"/>
      <c r="E15" s="207"/>
      <c r="F15" s="204"/>
      <c r="G15" s="205"/>
    </row>
    <row r="16" spans="1:7" ht="12.75" customHeight="1">
      <c r="A16" s="210"/>
      <c r="B16" s="201"/>
      <c r="C16" s="158" t="s">
        <v>112</v>
      </c>
      <c r="D16" s="202">
        <f>D20</f>
        <v>55039</v>
      </c>
      <c r="E16" s="207">
        <f>E20</f>
        <v>55039</v>
      </c>
      <c r="F16" s="204">
        <f>F20</f>
        <v>39653.91</v>
      </c>
      <c r="G16" s="211">
        <f>(F16/E16)*100</f>
        <v>72.04693035847309</v>
      </c>
    </row>
    <row r="17" spans="1:7" ht="15">
      <c r="A17" s="200"/>
      <c r="B17" s="212" t="s">
        <v>77</v>
      </c>
      <c r="C17" s="213" t="s">
        <v>78</v>
      </c>
      <c r="D17" s="214">
        <f>D18</f>
        <v>57079</v>
      </c>
      <c r="E17" s="214">
        <f>E18</f>
        <v>57109</v>
      </c>
      <c r="F17" s="215">
        <f>F18</f>
        <v>41714.91</v>
      </c>
      <c r="G17" s="216">
        <f>(F17/E17)*100</f>
        <v>73.04437128998933</v>
      </c>
    </row>
    <row r="18" spans="1:7" ht="15">
      <c r="A18" s="217"/>
      <c r="B18" s="218"/>
      <c r="C18" s="206" t="s">
        <v>109</v>
      </c>
      <c r="D18" s="202">
        <v>57079</v>
      </c>
      <c r="E18" s="207">
        <v>57109</v>
      </c>
      <c r="F18" s="204">
        <v>41714.91</v>
      </c>
      <c r="G18" s="205">
        <f>(F18/E18)*100</f>
        <v>73.04437128998933</v>
      </c>
    </row>
    <row r="19" spans="1:7" ht="12" customHeight="1">
      <c r="A19" s="217"/>
      <c r="B19" s="218"/>
      <c r="C19" s="158" t="s">
        <v>111</v>
      </c>
      <c r="D19" s="202"/>
      <c r="E19" s="207"/>
      <c r="F19" s="204"/>
      <c r="G19" s="205"/>
    </row>
    <row r="20" spans="1:7" ht="14.25" customHeight="1">
      <c r="A20" s="217"/>
      <c r="B20" s="218"/>
      <c r="C20" s="158" t="s">
        <v>112</v>
      </c>
      <c r="D20" s="202">
        <v>55039</v>
      </c>
      <c r="E20" s="207">
        <v>55039</v>
      </c>
      <c r="F20" s="204">
        <v>39653.91</v>
      </c>
      <c r="G20" s="205">
        <f>(F20/E20)*100</f>
        <v>72.04693035847309</v>
      </c>
    </row>
    <row r="21" spans="1:7" s="2" customFormat="1" ht="16.5" customHeight="1">
      <c r="A21" s="219">
        <v>600</v>
      </c>
      <c r="B21" s="220"/>
      <c r="C21" s="195" t="s">
        <v>113</v>
      </c>
      <c r="D21" s="196">
        <f>D22</f>
        <v>14642516</v>
      </c>
      <c r="E21" s="197">
        <f>E22</f>
        <v>17181606</v>
      </c>
      <c r="F21" s="198">
        <f>F22</f>
        <v>16302183.96</v>
      </c>
      <c r="G21" s="199">
        <f>(F21/E21)*100</f>
        <v>94.881607458581</v>
      </c>
    </row>
    <row r="22" spans="1:7" ht="15.75" customHeight="1">
      <c r="A22" s="217"/>
      <c r="B22" s="218">
        <v>60014</v>
      </c>
      <c r="C22" s="158" t="s">
        <v>25</v>
      </c>
      <c r="D22" s="202">
        <f>D23+D27</f>
        <v>14642516</v>
      </c>
      <c r="E22" s="203">
        <f>E23+E27</f>
        <v>17181606</v>
      </c>
      <c r="F22" s="204">
        <f>F23+F27</f>
        <v>16302183.96</v>
      </c>
      <c r="G22" s="205">
        <f>(F22/E22)*100</f>
        <v>94.881607458581</v>
      </c>
    </row>
    <row r="23" spans="1:7" ht="15">
      <c r="A23" s="217"/>
      <c r="B23" s="218"/>
      <c r="C23" s="206" t="s">
        <v>109</v>
      </c>
      <c r="D23" s="202">
        <v>3601549</v>
      </c>
      <c r="E23" s="207">
        <v>4110549</v>
      </c>
      <c r="F23" s="204">
        <v>3837563.21</v>
      </c>
      <c r="G23" s="205">
        <f>(F23/E23)*100</f>
        <v>93.35889707189963</v>
      </c>
    </row>
    <row r="24" spans="1:7" ht="12" customHeight="1">
      <c r="A24" s="217"/>
      <c r="B24" s="218"/>
      <c r="C24" s="158" t="s">
        <v>111</v>
      </c>
      <c r="D24" s="202"/>
      <c r="E24" s="207"/>
      <c r="F24" s="204"/>
      <c r="G24" s="205"/>
    </row>
    <row r="25" spans="1:7" ht="15">
      <c r="A25" s="217"/>
      <c r="B25" s="218"/>
      <c r="C25" s="158" t="s">
        <v>112</v>
      </c>
      <c r="D25" s="202">
        <v>566727</v>
      </c>
      <c r="E25" s="207">
        <v>613727</v>
      </c>
      <c r="F25" s="204">
        <v>612348.24</v>
      </c>
      <c r="G25" s="205">
        <f aca="true" t="shared" si="2" ref="G25:G35">(F25/E25)*100</f>
        <v>99.77534636735878</v>
      </c>
    </row>
    <row r="26" spans="1:7" ht="15">
      <c r="A26" s="217"/>
      <c r="B26" s="218"/>
      <c r="C26" s="206" t="s">
        <v>114</v>
      </c>
      <c r="D26" s="202">
        <v>80000</v>
      </c>
      <c r="E26" s="207">
        <v>100000</v>
      </c>
      <c r="F26" s="204">
        <v>99966.64</v>
      </c>
      <c r="G26" s="205">
        <f t="shared" si="2"/>
        <v>99.96664</v>
      </c>
    </row>
    <row r="27" spans="1:7" s="228" customFormat="1" ht="16.5" customHeight="1">
      <c r="A27" s="221"/>
      <c r="B27" s="222"/>
      <c r="C27" s="223" t="s">
        <v>115</v>
      </c>
      <c r="D27" s="224">
        <v>11040967</v>
      </c>
      <c r="E27" s="225">
        <v>13071057</v>
      </c>
      <c r="F27" s="226">
        <v>12464620.75</v>
      </c>
      <c r="G27" s="227">
        <f t="shared" si="2"/>
        <v>95.36046511005193</v>
      </c>
    </row>
    <row r="28" spans="1:7" s="2" customFormat="1" ht="15">
      <c r="A28" s="193" t="s">
        <v>116</v>
      </c>
      <c r="B28" s="194"/>
      <c r="C28" s="195" t="s">
        <v>79</v>
      </c>
      <c r="D28" s="197">
        <f aca="true" t="shared" si="3" ref="D28:F29">D29</f>
        <v>40000</v>
      </c>
      <c r="E28" s="196">
        <f t="shared" si="3"/>
        <v>40000</v>
      </c>
      <c r="F28" s="198">
        <f t="shared" si="3"/>
        <v>39370.04</v>
      </c>
      <c r="G28" s="199">
        <f t="shared" si="2"/>
        <v>98.4251</v>
      </c>
    </row>
    <row r="29" spans="1:7" ht="30">
      <c r="A29" s="200"/>
      <c r="B29" s="201" t="s">
        <v>117</v>
      </c>
      <c r="C29" s="158" t="s">
        <v>80</v>
      </c>
      <c r="D29" s="203">
        <f t="shared" si="3"/>
        <v>40000</v>
      </c>
      <c r="E29" s="202">
        <f t="shared" si="3"/>
        <v>40000</v>
      </c>
      <c r="F29" s="204">
        <f t="shared" si="3"/>
        <v>39370.04</v>
      </c>
      <c r="G29" s="205">
        <f t="shared" si="2"/>
        <v>98.4251</v>
      </c>
    </row>
    <row r="30" spans="1:7" ht="15">
      <c r="A30" s="200"/>
      <c r="B30" s="218"/>
      <c r="C30" s="206" t="s">
        <v>109</v>
      </c>
      <c r="D30" s="203">
        <v>40000</v>
      </c>
      <c r="E30" s="202">
        <v>40000</v>
      </c>
      <c r="F30" s="204">
        <v>39370.04</v>
      </c>
      <c r="G30" s="205">
        <f t="shared" si="2"/>
        <v>98.4251</v>
      </c>
    </row>
    <row r="31" spans="1:7" ht="15">
      <c r="A31" s="200"/>
      <c r="B31" s="218"/>
      <c r="C31" s="158" t="s">
        <v>111</v>
      </c>
      <c r="D31" s="203"/>
      <c r="E31" s="203"/>
      <c r="F31" s="204"/>
      <c r="G31" s="205"/>
    </row>
    <row r="32" spans="1:7" ht="15">
      <c r="A32" s="200"/>
      <c r="B32" s="218"/>
      <c r="C32" s="206" t="s">
        <v>114</v>
      </c>
      <c r="D32" s="203">
        <v>3000</v>
      </c>
      <c r="E32" s="203">
        <v>3000</v>
      </c>
      <c r="F32" s="204">
        <v>3000</v>
      </c>
      <c r="G32" s="205">
        <f t="shared" si="2"/>
        <v>100</v>
      </c>
    </row>
    <row r="33" spans="1:7" s="2" customFormat="1" ht="14.25" customHeight="1">
      <c r="A33" s="219">
        <v>700</v>
      </c>
      <c r="B33" s="220"/>
      <c r="C33" s="195" t="s">
        <v>118</v>
      </c>
      <c r="D33" s="196">
        <f>D34</f>
        <v>3069667</v>
      </c>
      <c r="E33" s="197">
        <f>E34</f>
        <v>2951638</v>
      </c>
      <c r="F33" s="198">
        <f>F34</f>
        <v>274778.36</v>
      </c>
      <c r="G33" s="199">
        <f t="shared" si="2"/>
        <v>9.309351621032118</v>
      </c>
    </row>
    <row r="34" spans="1:7" ht="30.75" customHeight="1">
      <c r="A34" s="217"/>
      <c r="B34" s="218">
        <v>70005</v>
      </c>
      <c r="C34" s="158" t="s">
        <v>119</v>
      </c>
      <c r="D34" s="202">
        <f>D35+D38</f>
        <v>3069667</v>
      </c>
      <c r="E34" s="202">
        <f>E35+E38</f>
        <v>2951638</v>
      </c>
      <c r="F34" s="204">
        <f>F35+F38</f>
        <v>274778.36</v>
      </c>
      <c r="G34" s="205">
        <f t="shared" si="2"/>
        <v>9.309351621032118</v>
      </c>
    </row>
    <row r="35" spans="1:7" ht="17.25" customHeight="1">
      <c r="A35" s="217"/>
      <c r="B35" s="218"/>
      <c r="C35" s="206" t="s">
        <v>109</v>
      </c>
      <c r="D35" s="202">
        <v>373000</v>
      </c>
      <c r="E35" s="207">
        <v>389900</v>
      </c>
      <c r="F35" s="204">
        <v>274778.36</v>
      </c>
      <c r="G35" s="205">
        <f t="shared" si="2"/>
        <v>70.47406001538856</v>
      </c>
    </row>
    <row r="36" spans="1:7" ht="14.25" customHeight="1">
      <c r="A36" s="217"/>
      <c r="B36" s="218"/>
      <c r="C36" s="158" t="s">
        <v>111</v>
      </c>
      <c r="D36" s="202"/>
      <c r="E36" s="207"/>
      <c r="F36" s="204"/>
      <c r="G36" s="205"/>
    </row>
    <row r="37" spans="1:7" ht="17.25" customHeight="1">
      <c r="A37" s="217"/>
      <c r="B37" s="218"/>
      <c r="C37" s="158" t="s">
        <v>112</v>
      </c>
      <c r="D37" s="202">
        <v>5000</v>
      </c>
      <c r="E37" s="207">
        <v>5000</v>
      </c>
      <c r="F37" s="204">
        <v>2000</v>
      </c>
      <c r="G37" s="205">
        <f>(F37/E37)*100</f>
        <v>40</v>
      </c>
    </row>
    <row r="38" spans="1:7" ht="17.25" customHeight="1">
      <c r="A38" s="217"/>
      <c r="B38" s="218"/>
      <c r="C38" s="223" t="s">
        <v>115</v>
      </c>
      <c r="D38" s="229">
        <v>2696667</v>
      </c>
      <c r="E38" s="229">
        <v>2561738</v>
      </c>
      <c r="F38" s="230"/>
      <c r="G38" s="205">
        <f>(F38/E38)*100</f>
        <v>0</v>
      </c>
    </row>
    <row r="39" spans="1:7" s="2" customFormat="1" ht="15">
      <c r="A39" s="219">
        <v>710</v>
      </c>
      <c r="B39" s="220"/>
      <c r="C39" s="195" t="s">
        <v>120</v>
      </c>
      <c r="D39" s="196">
        <f aca="true" t="shared" si="4" ref="D39:F40">D43+D45+D47</f>
        <v>570000</v>
      </c>
      <c r="E39" s="196">
        <f t="shared" si="4"/>
        <v>564833</v>
      </c>
      <c r="F39" s="198">
        <f t="shared" si="4"/>
        <v>564791.5</v>
      </c>
      <c r="G39" s="231">
        <f>(F39/E39)*100</f>
        <v>99.9926526955755</v>
      </c>
    </row>
    <row r="40" spans="1:7" ht="17.25" customHeight="1">
      <c r="A40" s="217"/>
      <c r="B40" s="218"/>
      <c r="C40" s="206" t="s">
        <v>109</v>
      </c>
      <c r="D40" s="202">
        <f t="shared" si="4"/>
        <v>570000</v>
      </c>
      <c r="E40" s="202">
        <f t="shared" si="4"/>
        <v>564833</v>
      </c>
      <c r="F40" s="204">
        <f t="shared" si="4"/>
        <v>564791.5</v>
      </c>
      <c r="G40" s="211">
        <f>(F40/E40)*100</f>
        <v>99.9926526955755</v>
      </c>
    </row>
    <row r="41" spans="1:7" ht="12" customHeight="1">
      <c r="A41" s="217"/>
      <c r="B41" s="218"/>
      <c r="C41" s="158" t="s">
        <v>111</v>
      </c>
      <c r="D41" s="202"/>
      <c r="E41" s="202"/>
      <c r="F41" s="204"/>
      <c r="G41" s="211"/>
    </row>
    <row r="42" spans="1:7" ht="15.75" customHeight="1">
      <c r="A42" s="217"/>
      <c r="B42" s="218"/>
      <c r="C42" s="158" t="s">
        <v>112</v>
      </c>
      <c r="D42" s="202">
        <f>D50</f>
        <v>259900</v>
      </c>
      <c r="E42" s="202">
        <f>E50</f>
        <v>259041</v>
      </c>
      <c r="F42" s="204">
        <f>F50</f>
        <v>259027.1</v>
      </c>
      <c r="G42" s="211">
        <f aca="true" t="shared" si="5" ref="G42:G48">(F42/E42)*100</f>
        <v>99.99463405406867</v>
      </c>
    </row>
    <row r="43" spans="1:7" ht="30">
      <c r="A43" s="217"/>
      <c r="B43" s="232">
        <v>71013</v>
      </c>
      <c r="C43" s="213" t="s">
        <v>121</v>
      </c>
      <c r="D43" s="214">
        <f>D44</f>
        <v>245000</v>
      </c>
      <c r="E43" s="214">
        <f>E44</f>
        <v>232000</v>
      </c>
      <c r="F43" s="215">
        <f>F44</f>
        <v>232000</v>
      </c>
      <c r="G43" s="216">
        <f t="shared" si="5"/>
        <v>100</v>
      </c>
    </row>
    <row r="44" spans="1:7" ht="18" customHeight="1">
      <c r="A44" s="217"/>
      <c r="B44" s="380"/>
      <c r="C44" s="381" t="s">
        <v>109</v>
      </c>
      <c r="D44" s="382">
        <v>245000</v>
      </c>
      <c r="E44" s="382">
        <v>232000</v>
      </c>
      <c r="F44" s="383">
        <v>232000</v>
      </c>
      <c r="G44" s="384">
        <f t="shared" si="5"/>
        <v>100</v>
      </c>
    </row>
    <row r="45" spans="1:7" ht="30">
      <c r="A45" s="217"/>
      <c r="B45" s="218">
        <v>71014</v>
      </c>
      <c r="C45" s="158" t="s">
        <v>28</v>
      </c>
      <c r="D45" s="202">
        <f>D46</f>
        <v>20000</v>
      </c>
      <c r="E45" s="202">
        <f>E46</f>
        <v>29000</v>
      </c>
      <c r="F45" s="204">
        <f>F46</f>
        <v>29000</v>
      </c>
      <c r="G45" s="211">
        <f t="shared" si="5"/>
        <v>100</v>
      </c>
    </row>
    <row r="46" spans="1:7" ht="15" customHeight="1">
      <c r="A46" s="217"/>
      <c r="B46" s="234"/>
      <c r="C46" s="235" t="s">
        <v>109</v>
      </c>
      <c r="D46" s="229">
        <v>20000</v>
      </c>
      <c r="E46" s="229">
        <v>29000</v>
      </c>
      <c r="F46" s="230">
        <v>29000</v>
      </c>
      <c r="G46" s="236">
        <f t="shared" si="5"/>
        <v>100</v>
      </c>
    </row>
    <row r="47" spans="1:7" ht="15">
      <c r="A47" s="217"/>
      <c r="B47" s="232">
        <v>71015</v>
      </c>
      <c r="C47" s="213" t="s">
        <v>122</v>
      </c>
      <c r="D47" s="214">
        <f>D48</f>
        <v>305000</v>
      </c>
      <c r="E47" s="214">
        <f>E48</f>
        <v>303833</v>
      </c>
      <c r="F47" s="215">
        <f>F48</f>
        <v>303791.5</v>
      </c>
      <c r="G47" s="216">
        <f t="shared" si="5"/>
        <v>99.98634118084607</v>
      </c>
    </row>
    <row r="48" spans="1:7" ht="17.25" customHeight="1">
      <c r="A48" s="217"/>
      <c r="B48" s="218"/>
      <c r="C48" s="206" t="s">
        <v>109</v>
      </c>
      <c r="D48" s="202">
        <v>305000</v>
      </c>
      <c r="E48" s="202">
        <v>303833</v>
      </c>
      <c r="F48" s="204">
        <v>303791.5</v>
      </c>
      <c r="G48" s="211">
        <f t="shared" si="5"/>
        <v>99.98634118084607</v>
      </c>
    </row>
    <row r="49" spans="1:7" ht="12" customHeight="1">
      <c r="A49" s="217"/>
      <c r="B49" s="218"/>
      <c r="C49" s="158" t="s">
        <v>111</v>
      </c>
      <c r="D49" s="202"/>
      <c r="E49" s="202"/>
      <c r="F49" s="204"/>
      <c r="G49" s="211"/>
    </row>
    <row r="50" spans="1:7" ht="15" customHeight="1">
      <c r="A50" s="217"/>
      <c r="B50" s="218"/>
      <c r="C50" s="158" t="s">
        <v>112</v>
      </c>
      <c r="D50" s="202">
        <v>259900</v>
      </c>
      <c r="E50" s="202">
        <v>259041</v>
      </c>
      <c r="F50" s="204">
        <v>259027.1</v>
      </c>
      <c r="G50" s="211">
        <f>(F50/E50)*100</f>
        <v>99.99463405406867</v>
      </c>
    </row>
    <row r="51" spans="1:7" s="2" customFormat="1" ht="16.5" customHeight="1">
      <c r="A51" s="237">
        <v>750</v>
      </c>
      <c r="B51" s="238"/>
      <c r="C51" s="239" t="s">
        <v>123</v>
      </c>
      <c r="D51" s="196">
        <f aca="true" t="shared" si="6" ref="D51:F52">D57+D61+D63+D68+D77+D72</f>
        <v>7564066</v>
      </c>
      <c r="E51" s="196">
        <f t="shared" si="6"/>
        <v>7488160</v>
      </c>
      <c r="F51" s="198">
        <f t="shared" si="6"/>
        <v>7285855.23</v>
      </c>
      <c r="G51" s="231">
        <f>(F51/E51)*100</f>
        <v>97.29833804299054</v>
      </c>
    </row>
    <row r="52" spans="1:7" ht="17.25" customHeight="1">
      <c r="A52" s="218"/>
      <c r="B52" s="240"/>
      <c r="C52" s="241" t="s">
        <v>109</v>
      </c>
      <c r="D52" s="202">
        <f t="shared" si="6"/>
        <v>7414066</v>
      </c>
      <c r="E52" s="202">
        <f t="shared" si="6"/>
        <v>7298720</v>
      </c>
      <c r="F52" s="204">
        <f t="shared" si="6"/>
        <v>7254135.23</v>
      </c>
      <c r="G52" s="211">
        <f>(F52/E52)*100</f>
        <v>99.38914261678761</v>
      </c>
    </row>
    <row r="53" spans="1:7" ht="14.25" customHeight="1">
      <c r="A53" s="218"/>
      <c r="B53" s="240"/>
      <c r="C53" s="242" t="s">
        <v>111</v>
      </c>
      <c r="D53" s="202"/>
      <c r="E53" s="202"/>
      <c r="F53" s="204"/>
      <c r="G53" s="211"/>
    </row>
    <row r="54" spans="1:7" ht="15">
      <c r="A54" s="218"/>
      <c r="B54" s="240"/>
      <c r="C54" s="242" t="s">
        <v>112</v>
      </c>
      <c r="D54" s="202">
        <f>D60+D66+D71+D75+D80</f>
        <v>5329105</v>
      </c>
      <c r="E54" s="202">
        <f>E60+E66+E71+E75+E80</f>
        <v>5170811</v>
      </c>
      <c r="F54" s="204">
        <f>F60+F66+F71+F75+F80</f>
        <v>5155193.16</v>
      </c>
      <c r="G54" s="211">
        <f>(F54/E54)*100</f>
        <v>99.69796149965644</v>
      </c>
    </row>
    <row r="55" spans="1:7" ht="15">
      <c r="A55" s="218"/>
      <c r="B55" s="240"/>
      <c r="C55" s="241" t="s">
        <v>124</v>
      </c>
      <c r="D55" s="202">
        <f>D76</f>
        <v>100000</v>
      </c>
      <c r="E55" s="202">
        <f>E76</f>
        <v>0</v>
      </c>
      <c r="F55" s="204">
        <f>F76</f>
        <v>0</v>
      </c>
      <c r="G55" s="211"/>
    </row>
    <row r="56" spans="1:7" s="2" customFormat="1" ht="18" customHeight="1">
      <c r="A56" s="243"/>
      <c r="B56" s="244"/>
      <c r="C56" s="245" t="s">
        <v>115</v>
      </c>
      <c r="D56" s="224">
        <f>D67</f>
        <v>150000</v>
      </c>
      <c r="E56" s="224">
        <f>E67</f>
        <v>189440</v>
      </c>
      <c r="F56" s="246">
        <f>F67</f>
        <v>31720</v>
      </c>
      <c r="G56" s="247">
        <f>(F56/E56)*100</f>
        <v>16.74408783783784</v>
      </c>
    </row>
    <row r="57" spans="1:7" ht="15">
      <c r="A57" s="218"/>
      <c r="B57" s="232">
        <v>75011</v>
      </c>
      <c r="C57" s="213" t="s">
        <v>30</v>
      </c>
      <c r="D57" s="214">
        <f>D58</f>
        <v>981013</v>
      </c>
      <c r="E57" s="214">
        <f>E58</f>
        <v>1028013</v>
      </c>
      <c r="F57" s="215">
        <f>F58</f>
        <v>1013024.16</v>
      </c>
      <c r="G57" s="216">
        <f>(F57/E57)*100</f>
        <v>98.54196007248936</v>
      </c>
    </row>
    <row r="58" spans="1:7" ht="15">
      <c r="A58" s="218"/>
      <c r="B58" s="248"/>
      <c r="C58" s="206" t="s">
        <v>109</v>
      </c>
      <c r="D58" s="203">
        <f>D60</f>
        <v>981013</v>
      </c>
      <c r="E58" s="203">
        <f>E60</f>
        <v>1028013</v>
      </c>
      <c r="F58" s="249">
        <f>F60</f>
        <v>1013024.16</v>
      </c>
      <c r="G58" s="211">
        <f>(F58/E58)*100</f>
        <v>98.54196007248936</v>
      </c>
    </row>
    <row r="59" spans="1:7" ht="15" customHeight="1">
      <c r="A59" s="218"/>
      <c r="B59" s="248"/>
      <c r="C59" s="158" t="s">
        <v>111</v>
      </c>
      <c r="D59" s="203"/>
      <c r="E59" s="202"/>
      <c r="F59" s="204"/>
      <c r="G59" s="211"/>
    </row>
    <row r="60" spans="1:7" ht="17.25" customHeight="1">
      <c r="A60" s="218"/>
      <c r="B60" s="248"/>
      <c r="C60" s="158" t="s">
        <v>112</v>
      </c>
      <c r="D60" s="203">
        <v>981013</v>
      </c>
      <c r="E60" s="202">
        <v>1028013</v>
      </c>
      <c r="F60" s="204">
        <v>1013024.16</v>
      </c>
      <c r="G60" s="211">
        <f>(F60/E60)*100</f>
        <v>98.54196007248936</v>
      </c>
    </row>
    <row r="61" spans="1:7" ht="15">
      <c r="A61" s="218"/>
      <c r="B61" s="232">
        <v>75019</v>
      </c>
      <c r="C61" s="213" t="s">
        <v>84</v>
      </c>
      <c r="D61" s="214">
        <f>D62</f>
        <v>268264</v>
      </c>
      <c r="E61" s="214">
        <f>E62</f>
        <v>250964</v>
      </c>
      <c r="F61" s="215">
        <f>F62</f>
        <v>250700.46</v>
      </c>
      <c r="G61" s="216">
        <f>(F61/E61)*100</f>
        <v>99.894988922714</v>
      </c>
    </row>
    <row r="62" spans="1:7" ht="15">
      <c r="A62" s="218"/>
      <c r="B62" s="248"/>
      <c r="C62" s="206" t="s">
        <v>109</v>
      </c>
      <c r="D62" s="203">
        <v>268264</v>
      </c>
      <c r="E62" s="202">
        <v>250964</v>
      </c>
      <c r="F62" s="204">
        <v>250700.46</v>
      </c>
      <c r="G62" s="211">
        <f>(F62/E62)*100</f>
        <v>99.894988922714</v>
      </c>
    </row>
    <row r="63" spans="1:7" ht="15.75" customHeight="1">
      <c r="A63" s="218"/>
      <c r="B63" s="250">
        <v>75020</v>
      </c>
      <c r="C63" s="233" t="s">
        <v>31</v>
      </c>
      <c r="D63" s="214">
        <f>D64+D67</f>
        <v>5931892</v>
      </c>
      <c r="E63" s="251">
        <f>E64+E67</f>
        <v>5876283</v>
      </c>
      <c r="F63" s="215">
        <f>F64+F67</f>
        <v>5689457.37</v>
      </c>
      <c r="G63" s="252">
        <f>(F63/E63)*100</f>
        <v>96.82068358518472</v>
      </c>
    </row>
    <row r="64" spans="1:7" ht="15.75" customHeight="1">
      <c r="A64" s="218"/>
      <c r="B64" s="248"/>
      <c r="C64" s="206" t="s">
        <v>109</v>
      </c>
      <c r="D64" s="202">
        <v>5781892</v>
      </c>
      <c r="E64" s="207">
        <v>5686843</v>
      </c>
      <c r="F64" s="204">
        <v>5657737.37</v>
      </c>
      <c r="G64" s="205">
        <f>(F64/E64)*100</f>
        <v>99.48819353725784</v>
      </c>
    </row>
    <row r="65" spans="1:7" s="9" customFormat="1" ht="12.75" customHeight="1">
      <c r="A65" s="218"/>
      <c r="B65" s="248"/>
      <c r="C65" s="242" t="s">
        <v>111</v>
      </c>
      <c r="D65" s="202"/>
      <c r="E65" s="203"/>
      <c r="F65" s="204"/>
      <c r="G65" s="205"/>
    </row>
    <row r="66" spans="1:7" ht="15" customHeight="1">
      <c r="A66" s="218"/>
      <c r="B66" s="248"/>
      <c r="C66" s="158" t="s">
        <v>112</v>
      </c>
      <c r="D66" s="202">
        <v>4293392</v>
      </c>
      <c r="E66" s="207">
        <v>4108292</v>
      </c>
      <c r="F66" s="204">
        <v>4107663.24</v>
      </c>
      <c r="G66" s="205">
        <f>(F66/E66)*100</f>
        <v>99.98469534297952</v>
      </c>
    </row>
    <row r="67" spans="1:7" s="2" customFormat="1" ht="15">
      <c r="A67" s="243"/>
      <c r="B67" s="253"/>
      <c r="C67" s="254" t="s">
        <v>115</v>
      </c>
      <c r="D67" s="224">
        <v>150000</v>
      </c>
      <c r="E67" s="225">
        <v>189440</v>
      </c>
      <c r="F67" s="246">
        <v>31720</v>
      </c>
      <c r="G67" s="227">
        <f>(F67/E67)*100</f>
        <v>16.74408783783784</v>
      </c>
    </row>
    <row r="68" spans="1:7" ht="15">
      <c r="A68" s="218"/>
      <c r="B68" s="250">
        <v>75045</v>
      </c>
      <c r="C68" s="213" t="s">
        <v>153</v>
      </c>
      <c r="D68" s="214">
        <f>D69</f>
        <v>54000</v>
      </c>
      <c r="E68" s="214">
        <f>E69</f>
        <v>53524</v>
      </c>
      <c r="F68" s="215">
        <f>F69</f>
        <v>53522.73</v>
      </c>
      <c r="G68" s="216">
        <f>(F68/E68)*100</f>
        <v>99.99762723264331</v>
      </c>
    </row>
    <row r="69" spans="1:7" ht="15">
      <c r="A69" s="218"/>
      <c r="B69" s="248"/>
      <c r="C69" s="241" t="s">
        <v>109</v>
      </c>
      <c r="D69" s="202">
        <v>54000</v>
      </c>
      <c r="E69" s="202">
        <v>53524</v>
      </c>
      <c r="F69" s="204">
        <v>53522.73</v>
      </c>
      <c r="G69" s="211">
        <f>(F69/E69)*100</f>
        <v>99.99762723264331</v>
      </c>
    </row>
    <row r="70" spans="1:7" ht="12" customHeight="1">
      <c r="A70" s="218"/>
      <c r="B70" s="248"/>
      <c r="C70" s="242" t="s">
        <v>111</v>
      </c>
      <c r="D70" s="202"/>
      <c r="E70" s="202"/>
      <c r="F70" s="204"/>
      <c r="G70" s="211"/>
    </row>
    <row r="71" spans="1:7" ht="15" customHeight="1">
      <c r="A71" s="218"/>
      <c r="B71" s="248"/>
      <c r="C71" s="242" t="s">
        <v>112</v>
      </c>
      <c r="D71" s="202">
        <v>24700</v>
      </c>
      <c r="E71" s="202">
        <v>22256</v>
      </c>
      <c r="F71" s="204">
        <v>22255.76</v>
      </c>
      <c r="G71" s="211">
        <f>(F71/E71)*100</f>
        <v>99.99892163910854</v>
      </c>
    </row>
    <row r="72" spans="1:7" ht="31.5" customHeight="1">
      <c r="A72" s="218"/>
      <c r="B72" s="232">
        <v>75075</v>
      </c>
      <c r="C72" s="213" t="s">
        <v>85</v>
      </c>
      <c r="D72" s="214">
        <f>D73</f>
        <v>231000</v>
      </c>
      <c r="E72" s="214">
        <f>E73</f>
        <v>169355</v>
      </c>
      <c r="F72" s="215">
        <f>F73</f>
        <v>169215.01</v>
      </c>
      <c r="G72" s="216">
        <f>(F72/E72)*100</f>
        <v>99.9173393168197</v>
      </c>
    </row>
    <row r="73" spans="1:7" ht="15.75" customHeight="1">
      <c r="A73" s="218"/>
      <c r="B73" s="240"/>
      <c r="C73" s="241" t="s">
        <v>109</v>
      </c>
      <c r="D73" s="203">
        <v>231000</v>
      </c>
      <c r="E73" s="203">
        <v>169355</v>
      </c>
      <c r="F73" s="249">
        <v>169215.01</v>
      </c>
      <c r="G73" s="211">
        <f>(F73/E73)*100</f>
        <v>99.9173393168197</v>
      </c>
    </row>
    <row r="74" spans="1:7" ht="15.75" customHeight="1">
      <c r="A74" s="218"/>
      <c r="B74" s="240"/>
      <c r="C74" s="242" t="s">
        <v>111</v>
      </c>
      <c r="D74" s="203"/>
      <c r="E74" s="203"/>
      <c r="F74" s="249"/>
      <c r="G74" s="211"/>
    </row>
    <row r="75" spans="1:7" ht="14.25" customHeight="1">
      <c r="A75" s="218"/>
      <c r="B75" s="240"/>
      <c r="C75" s="242" t="s">
        <v>112</v>
      </c>
      <c r="D75" s="203">
        <v>30000</v>
      </c>
      <c r="E75" s="203">
        <v>12250</v>
      </c>
      <c r="F75" s="249">
        <v>12250</v>
      </c>
      <c r="G75" s="211">
        <f>(F75/E75)*100</f>
        <v>100</v>
      </c>
    </row>
    <row r="76" spans="1:7" ht="14.25" customHeight="1">
      <c r="A76" s="218"/>
      <c r="B76" s="240"/>
      <c r="C76" s="241" t="s">
        <v>124</v>
      </c>
      <c r="D76" s="203">
        <v>100000</v>
      </c>
      <c r="E76" s="203">
        <v>0</v>
      </c>
      <c r="F76" s="249">
        <v>0</v>
      </c>
      <c r="G76" s="236" t="e">
        <f>(F76/E76)*100</f>
        <v>#DIV/0!</v>
      </c>
    </row>
    <row r="77" spans="1:7" ht="15">
      <c r="A77" s="218"/>
      <c r="B77" s="232">
        <v>75095</v>
      </c>
      <c r="C77" s="213" t="s">
        <v>49</v>
      </c>
      <c r="D77" s="214">
        <f>D78</f>
        <v>97897</v>
      </c>
      <c r="E77" s="214">
        <f>E78</f>
        <v>110021</v>
      </c>
      <c r="F77" s="215">
        <f>F78</f>
        <v>109935.5</v>
      </c>
      <c r="G77" s="216">
        <f>(F77/E77)*100</f>
        <v>99.92228756328338</v>
      </c>
    </row>
    <row r="78" spans="1:7" s="10" customFormat="1" ht="18.75" customHeight="1">
      <c r="A78" s="218"/>
      <c r="B78" s="218"/>
      <c r="C78" s="241" t="s">
        <v>109</v>
      </c>
      <c r="D78" s="202">
        <v>97897</v>
      </c>
      <c r="E78" s="202">
        <v>110021</v>
      </c>
      <c r="F78" s="204">
        <v>109935.5</v>
      </c>
      <c r="G78" s="211">
        <f>(F78/E78)*100</f>
        <v>99.92228756328338</v>
      </c>
    </row>
    <row r="79" spans="1:7" s="10" customFormat="1" ht="12.75" customHeight="1" hidden="1" outlineLevel="1">
      <c r="A79" s="218"/>
      <c r="B79" s="218"/>
      <c r="C79" s="255" t="s">
        <v>111</v>
      </c>
      <c r="D79" s="202"/>
      <c r="E79" s="202"/>
      <c r="F79" s="204"/>
      <c r="G79" s="211"/>
    </row>
    <row r="80" spans="1:7" s="10" customFormat="1" ht="12.75" customHeight="1" hidden="1" outlineLevel="1">
      <c r="A80" s="234"/>
      <c r="B80" s="234"/>
      <c r="C80" s="166" t="s">
        <v>112</v>
      </c>
      <c r="D80" s="229">
        <v>0</v>
      </c>
      <c r="E80" s="229">
        <v>0</v>
      </c>
      <c r="F80" s="230">
        <v>0</v>
      </c>
      <c r="G80" s="211" t="e">
        <f>(F80/E80)*100</f>
        <v>#DIV/0!</v>
      </c>
    </row>
    <row r="81" spans="1:7" s="2" customFormat="1" ht="32.25" customHeight="1" collapsed="1">
      <c r="A81" s="256">
        <v>754</v>
      </c>
      <c r="B81" s="257"/>
      <c r="C81" s="258" t="s">
        <v>125</v>
      </c>
      <c r="D81" s="196">
        <f>D86+D89+D94+D97</f>
        <v>6045718</v>
      </c>
      <c r="E81" s="196">
        <f>E86+E89+E94+E97</f>
        <v>6089552</v>
      </c>
      <c r="F81" s="198">
        <f>F86+F89+F94+F97</f>
        <v>6076446.56</v>
      </c>
      <c r="G81" s="259">
        <f>(F81/E81)*100</f>
        <v>99.78478810920737</v>
      </c>
    </row>
    <row r="82" spans="1:7" ht="15">
      <c r="A82" s="218"/>
      <c r="B82" s="248"/>
      <c r="C82" s="241" t="s">
        <v>109</v>
      </c>
      <c r="D82" s="202">
        <f>D90+D87+D95+D98</f>
        <v>5545718</v>
      </c>
      <c r="E82" s="202">
        <f>E90+E87+E95+E98</f>
        <v>5477452</v>
      </c>
      <c r="F82" s="204">
        <f>F90+F87+F95+F98</f>
        <v>5468381.98</v>
      </c>
      <c r="G82" s="247">
        <f>(F82/E82)*100</f>
        <v>99.8344116936123</v>
      </c>
    </row>
    <row r="83" spans="1:7" ht="15" customHeight="1">
      <c r="A83" s="218"/>
      <c r="B83" s="248"/>
      <c r="C83" s="242" t="s">
        <v>111</v>
      </c>
      <c r="D83" s="260"/>
      <c r="E83" s="260"/>
      <c r="F83" s="261"/>
      <c r="G83" s="211"/>
    </row>
    <row r="84" spans="1:7" ht="14.25" customHeight="1">
      <c r="A84" s="218"/>
      <c r="B84" s="248"/>
      <c r="C84" s="242" t="s">
        <v>112</v>
      </c>
      <c r="D84" s="202">
        <f>D92+D100</f>
        <v>4614230</v>
      </c>
      <c r="E84" s="202">
        <f>E92+E100</f>
        <v>4473250</v>
      </c>
      <c r="F84" s="204">
        <f>F92+F100</f>
        <v>4473249.92</v>
      </c>
      <c r="G84" s="211">
        <f>(F84/E84)*100</f>
        <v>99.99999821159112</v>
      </c>
    </row>
    <row r="85" spans="1:7" s="2" customFormat="1" ht="18" customHeight="1">
      <c r="A85" s="243"/>
      <c r="B85" s="253"/>
      <c r="C85" s="245" t="s">
        <v>115</v>
      </c>
      <c r="D85" s="224">
        <f>D93+D88+D96</f>
        <v>500000</v>
      </c>
      <c r="E85" s="224">
        <f>E93+E88+E96</f>
        <v>612100</v>
      </c>
      <c r="F85" s="246">
        <f>F93+F88+F96</f>
        <v>608064.5800000001</v>
      </c>
      <c r="G85" s="247">
        <f>(F85/E85)*100</f>
        <v>99.34072537167131</v>
      </c>
    </row>
    <row r="86" spans="1:7" ht="17.25" customHeight="1" outlineLevel="1">
      <c r="A86" s="218"/>
      <c r="B86" s="232">
        <v>75405</v>
      </c>
      <c r="C86" s="213" t="s">
        <v>87</v>
      </c>
      <c r="D86" s="214">
        <f>D87+D88</f>
        <v>0</v>
      </c>
      <c r="E86" s="214">
        <f>E87+E88</f>
        <v>4000</v>
      </c>
      <c r="F86" s="215">
        <f>F87+F88</f>
        <v>0</v>
      </c>
      <c r="G86" s="215" t="e">
        <f>G87</f>
        <v>#DIV/0!</v>
      </c>
    </row>
    <row r="87" spans="1:7" ht="19.5" customHeight="1" outlineLevel="1">
      <c r="A87" s="218"/>
      <c r="B87" s="240"/>
      <c r="C87" s="241" t="s">
        <v>109</v>
      </c>
      <c r="D87" s="262"/>
      <c r="E87" s="202"/>
      <c r="F87" s="249"/>
      <c r="G87" s="211" t="e">
        <f>(F87/E87)*100</f>
        <v>#DIV/0!</v>
      </c>
    </row>
    <row r="88" spans="1:7" ht="15.75" customHeight="1" outlineLevel="1">
      <c r="A88" s="218"/>
      <c r="B88" s="234"/>
      <c r="C88" s="263" t="s">
        <v>115</v>
      </c>
      <c r="D88" s="264"/>
      <c r="E88" s="229">
        <v>4000</v>
      </c>
      <c r="F88" s="230">
        <v>0</v>
      </c>
      <c r="G88" s="236">
        <f>(F88/E88)*100</f>
        <v>0</v>
      </c>
    </row>
    <row r="89" spans="1:7" s="9" customFormat="1" ht="29.25" customHeight="1">
      <c r="A89" s="218"/>
      <c r="B89" s="232">
        <v>75411</v>
      </c>
      <c r="C89" s="213" t="s">
        <v>33</v>
      </c>
      <c r="D89" s="214">
        <f>D90+D93</f>
        <v>6038718</v>
      </c>
      <c r="E89" s="214">
        <f>E90+E93</f>
        <v>6065252</v>
      </c>
      <c r="F89" s="215">
        <f>F90+F93</f>
        <v>6065246.18</v>
      </c>
      <c r="G89" s="216">
        <f>(F89/E89)*100</f>
        <v>99.99990404355829</v>
      </c>
    </row>
    <row r="90" spans="1:7" ht="17.25" customHeight="1">
      <c r="A90" s="218"/>
      <c r="B90" s="248"/>
      <c r="C90" s="206" t="s">
        <v>109</v>
      </c>
      <c r="D90" s="202">
        <v>5538718</v>
      </c>
      <c r="E90" s="202">
        <v>5462452</v>
      </c>
      <c r="F90" s="204">
        <v>5462452</v>
      </c>
      <c r="G90" s="211">
        <f>(F90/E90)*100</f>
        <v>100</v>
      </c>
    </row>
    <row r="91" spans="1:7" ht="13.5" customHeight="1">
      <c r="A91" s="218"/>
      <c r="B91" s="248"/>
      <c r="C91" s="158" t="s">
        <v>111</v>
      </c>
      <c r="D91" s="202"/>
      <c r="E91" s="202"/>
      <c r="F91" s="204"/>
      <c r="G91" s="211"/>
    </row>
    <row r="92" spans="1:7" s="4" customFormat="1" ht="15.75" customHeight="1">
      <c r="A92" s="218"/>
      <c r="B92" s="248"/>
      <c r="C92" s="158" t="s">
        <v>112</v>
      </c>
      <c r="D92" s="202">
        <v>4609230</v>
      </c>
      <c r="E92" s="202">
        <v>4473250</v>
      </c>
      <c r="F92" s="204">
        <v>4473249.92</v>
      </c>
      <c r="G92" s="211">
        <f aca="true" t="shared" si="7" ref="G92:G98">(F92/E92)*100</f>
        <v>99.99999821159112</v>
      </c>
    </row>
    <row r="93" spans="1:7" s="2" customFormat="1" ht="18" customHeight="1">
      <c r="A93" s="243"/>
      <c r="B93" s="265"/>
      <c r="C93" s="263" t="s">
        <v>115</v>
      </c>
      <c r="D93" s="264">
        <v>500000</v>
      </c>
      <c r="E93" s="264">
        <v>602800</v>
      </c>
      <c r="F93" s="226">
        <v>602794.18</v>
      </c>
      <c r="G93" s="266">
        <f t="shared" si="7"/>
        <v>99.99903450564035</v>
      </c>
    </row>
    <row r="94" spans="1:7" ht="14.25" customHeight="1">
      <c r="A94" s="218"/>
      <c r="B94" s="232">
        <v>75421</v>
      </c>
      <c r="C94" s="267" t="s">
        <v>126</v>
      </c>
      <c r="D94" s="214">
        <f>D95+D96</f>
        <v>0</v>
      </c>
      <c r="E94" s="214">
        <f>E95+E96</f>
        <v>13300</v>
      </c>
      <c r="F94" s="215">
        <f>F95+F96</f>
        <v>9174.38</v>
      </c>
      <c r="G94" s="216">
        <f t="shared" si="7"/>
        <v>68.9803007518797</v>
      </c>
    </row>
    <row r="95" spans="1:7" ht="13.5" customHeight="1">
      <c r="A95" s="218"/>
      <c r="B95" s="218"/>
      <c r="C95" s="206" t="s">
        <v>109</v>
      </c>
      <c r="D95" s="202"/>
      <c r="E95" s="202">
        <v>8000</v>
      </c>
      <c r="F95" s="204">
        <v>3903.98</v>
      </c>
      <c r="G95" s="211">
        <f t="shared" si="7"/>
        <v>48.79975</v>
      </c>
    </row>
    <row r="96" spans="1:7" ht="15" customHeight="1">
      <c r="A96" s="218"/>
      <c r="B96" s="268"/>
      <c r="C96" s="269" t="s">
        <v>115</v>
      </c>
      <c r="D96" s="264"/>
      <c r="E96" s="264">
        <v>5300</v>
      </c>
      <c r="F96" s="226">
        <v>5270.4</v>
      </c>
      <c r="G96" s="236">
        <f t="shared" si="7"/>
        <v>99.44150943396227</v>
      </c>
    </row>
    <row r="97" spans="1:7" ht="15">
      <c r="A97" s="218"/>
      <c r="B97" s="250">
        <v>75495</v>
      </c>
      <c r="C97" s="213" t="s">
        <v>49</v>
      </c>
      <c r="D97" s="214">
        <f>D98</f>
        <v>7000</v>
      </c>
      <c r="E97" s="214">
        <f>E98</f>
        <v>7000</v>
      </c>
      <c r="F97" s="215">
        <f>F98</f>
        <v>2026</v>
      </c>
      <c r="G97" s="216">
        <f t="shared" si="7"/>
        <v>28.942857142857143</v>
      </c>
    </row>
    <row r="98" spans="1:7" s="10" customFormat="1" ht="18.75" customHeight="1">
      <c r="A98" s="218"/>
      <c r="B98" s="248"/>
      <c r="C98" s="241" t="s">
        <v>109</v>
      </c>
      <c r="D98" s="202">
        <v>7000</v>
      </c>
      <c r="E98" s="202">
        <v>7000</v>
      </c>
      <c r="F98" s="204">
        <v>2026</v>
      </c>
      <c r="G98" s="211">
        <f t="shared" si="7"/>
        <v>28.942857142857143</v>
      </c>
    </row>
    <row r="99" spans="1:7" s="10" customFormat="1" ht="12.75" customHeight="1">
      <c r="A99" s="218"/>
      <c r="B99" s="248"/>
      <c r="C99" s="242" t="s">
        <v>111</v>
      </c>
      <c r="D99" s="202"/>
      <c r="E99" s="202"/>
      <c r="F99" s="204"/>
      <c r="G99" s="211"/>
    </row>
    <row r="100" spans="1:7" s="10" customFormat="1" ht="14.25" customHeight="1">
      <c r="A100" s="234"/>
      <c r="B100" s="270"/>
      <c r="C100" s="166" t="s">
        <v>112</v>
      </c>
      <c r="D100" s="229">
        <v>5000</v>
      </c>
      <c r="E100" s="229">
        <v>0</v>
      </c>
      <c r="F100" s="230"/>
      <c r="G100" s="236">
        <v>0</v>
      </c>
    </row>
    <row r="101" spans="1:7" s="2" customFormat="1" ht="15">
      <c r="A101" s="271">
        <v>757</v>
      </c>
      <c r="B101" s="219"/>
      <c r="C101" s="239" t="s">
        <v>127</v>
      </c>
      <c r="D101" s="272">
        <f>D107+D111</f>
        <v>2143013</v>
      </c>
      <c r="E101" s="272">
        <f>E107+E111</f>
        <v>2143013</v>
      </c>
      <c r="F101" s="273">
        <f>F107+F111</f>
        <v>1573546.23</v>
      </c>
      <c r="G101" s="231">
        <f>(F101/E101)*100</f>
        <v>73.42681682285642</v>
      </c>
    </row>
    <row r="102" spans="1:7" s="2" customFormat="1" ht="15">
      <c r="A102" s="271"/>
      <c r="B102" s="271"/>
      <c r="C102" s="241" t="s">
        <v>109</v>
      </c>
      <c r="D102" s="262">
        <f>D112+D108</f>
        <v>2143013</v>
      </c>
      <c r="E102" s="262">
        <f>E112+E108</f>
        <v>2143013</v>
      </c>
      <c r="F102" s="274">
        <f>F112+F108</f>
        <v>1573546.23</v>
      </c>
      <c r="G102" s="247">
        <f>(F102/E102)*100</f>
        <v>73.42681682285642</v>
      </c>
    </row>
    <row r="103" spans="1:7" s="2" customFormat="1" ht="12.75" customHeight="1">
      <c r="A103" s="271"/>
      <c r="B103" s="271"/>
      <c r="C103" s="242" t="s">
        <v>111</v>
      </c>
      <c r="D103" s="275"/>
      <c r="E103" s="275"/>
      <c r="F103" s="276"/>
      <c r="G103" s="247"/>
    </row>
    <row r="104" spans="1:7" s="2" customFormat="1" ht="15.75" customHeight="1">
      <c r="A104" s="271"/>
      <c r="B104" s="271"/>
      <c r="C104" s="241" t="s">
        <v>128</v>
      </c>
      <c r="D104" s="262">
        <f>D110</f>
        <v>264845</v>
      </c>
      <c r="E104" s="262">
        <f>E110</f>
        <v>264845</v>
      </c>
      <c r="F104" s="274">
        <f>F110</f>
        <v>144936.56</v>
      </c>
      <c r="G104" s="247">
        <f>(F104/E104)*100</f>
        <v>54.72505050123657</v>
      </c>
    </row>
    <row r="105" spans="1:7" s="2" customFormat="1" ht="24" customHeight="1">
      <c r="A105" s="271"/>
      <c r="B105" s="271"/>
      <c r="C105" s="241" t="s">
        <v>129</v>
      </c>
      <c r="D105" s="262">
        <f>D114</f>
        <v>1878168</v>
      </c>
      <c r="E105" s="262">
        <f>E114</f>
        <v>1878168</v>
      </c>
      <c r="F105" s="274">
        <f>F114</f>
        <v>1428609.67</v>
      </c>
      <c r="G105" s="247">
        <f>(F105/E105)*100</f>
        <v>76.06399800230864</v>
      </c>
    </row>
    <row r="106" spans="1:7" s="9" customFormat="1" ht="28.5" customHeight="1">
      <c r="A106" s="217"/>
      <c r="B106" s="232">
        <v>75702</v>
      </c>
      <c r="C106" s="213" t="s">
        <v>130</v>
      </c>
      <c r="D106" s="214"/>
      <c r="E106" s="214"/>
      <c r="F106" s="215"/>
      <c r="G106" s="216"/>
    </row>
    <row r="107" spans="1:7" s="10" customFormat="1" ht="18" customHeight="1">
      <c r="A107" s="217"/>
      <c r="B107" s="217"/>
      <c r="C107" s="242" t="s">
        <v>131</v>
      </c>
      <c r="D107" s="262">
        <f>D108</f>
        <v>264845</v>
      </c>
      <c r="E107" s="207">
        <f>E108</f>
        <v>264845</v>
      </c>
      <c r="F107" s="204">
        <f>F108</f>
        <v>144936.56</v>
      </c>
      <c r="G107" s="211">
        <f>(F107/E107)*100</f>
        <v>54.72505050123657</v>
      </c>
    </row>
    <row r="108" spans="1:7" ht="17.25" customHeight="1">
      <c r="A108" s="217"/>
      <c r="B108" s="217"/>
      <c r="C108" s="241" t="s">
        <v>109</v>
      </c>
      <c r="D108" s="262">
        <f>D110</f>
        <v>264845</v>
      </c>
      <c r="E108" s="207">
        <v>264845</v>
      </c>
      <c r="F108" s="204">
        <f>SUM(F110)</f>
        <v>144936.56</v>
      </c>
      <c r="G108" s="211">
        <f>(F108/E108)*100</f>
        <v>54.72505050123657</v>
      </c>
    </row>
    <row r="109" spans="1:7" ht="14.25" customHeight="1">
      <c r="A109" s="217"/>
      <c r="B109" s="217"/>
      <c r="C109" s="242" t="s">
        <v>111</v>
      </c>
      <c r="D109" s="262"/>
      <c r="E109" s="207"/>
      <c r="F109" s="204"/>
      <c r="G109" s="211"/>
    </row>
    <row r="110" spans="1:7" s="10" customFormat="1" ht="15" customHeight="1">
      <c r="A110" s="218"/>
      <c r="B110" s="218"/>
      <c r="C110" s="241" t="s">
        <v>132</v>
      </c>
      <c r="D110" s="202">
        <v>264845</v>
      </c>
      <c r="E110" s="203">
        <v>264845</v>
      </c>
      <c r="F110" s="204">
        <v>144936.56</v>
      </c>
      <c r="G110" s="211">
        <f>(F110/E110)*100</f>
        <v>54.72505050123657</v>
      </c>
    </row>
    <row r="111" spans="1:7" s="10" customFormat="1" ht="60" customHeight="1">
      <c r="A111" s="217"/>
      <c r="B111" s="232">
        <v>75704</v>
      </c>
      <c r="C111" s="213" t="s">
        <v>89</v>
      </c>
      <c r="D111" s="214">
        <f>D112</f>
        <v>1878168</v>
      </c>
      <c r="E111" s="214">
        <f>E112</f>
        <v>1878168</v>
      </c>
      <c r="F111" s="215">
        <f>F112</f>
        <v>1428609.67</v>
      </c>
      <c r="G111" s="216">
        <f>(F111/E111)*100</f>
        <v>76.06399800230864</v>
      </c>
    </row>
    <row r="112" spans="1:7" s="10" customFormat="1" ht="15.75" customHeight="1">
      <c r="A112" s="217"/>
      <c r="B112" s="217"/>
      <c r="C112" s="241" t="s">
        <v>109</v>
      </c>
      <c r="D112" s="262">
        <f>D114</f>
        <v>1878168</v>
      </c>
      <c r="E112" s="207">
        <f>E114</f>
        <v>1878168</v>
      </c>
      <c r="F112" s="204">
        <f>SUM(F114)</f>
        <v>1428609.67</v>
      </c>
      <c r="G112" s="205">
        <f>(F112/E112)*100</f>
        <v>76.06399800230864</v>
      </c>
    </row>
    <row r="113" spans="1:7" s="10" customFormat="1" ht="14.25" customHeight="1">
      <c r="A113" s="217"/>
      <c r="B113" s="217"/>
      <c r="C113" s="242" t="s">
        <v>111</v>
      </c>
      <c r="D113" s="262"/>
      <c r="E113" s="207"/>
      <c r="F113" s="204"/>
      <c r="G113" s="205"/>
    </row>
    <row r="114" spans="1:7" s="10" customFormat="1" ht="18" customHeight="1">
      <c r="A114" s="217"/>
      <c r="B114" s="217"/>
      <c r="C114" s="241" t="s">
        <v>129</v>
      </c>
      <c r="D114" s="262">
        <v>1878168</v>
      </c>
      <c r="E114" s="207">
        <v>1878168</v>
      </c>
      <c r="F114" s="204">
        <v>1428609.67</v>
      </c>
      <c r="G114" s="205">
        <f aca="true" t="shared" si="8" ref="G114:G120">(F114/E114)*100</f>
        <v>76.06399800230864</v>
      </c>
    </row>
    <row r="115" spans="1:7" s="277" customFormat="1" ht="18" customHeight="1">
      <c r="A115" s="237">
        <v>758</v>
      </c>
      <c r="B115" s="220"/>
      <c r="C115" s="195" t="s">
        <v>133</v>
      </c>
      <c r="D115" s="196">
        <f aca="true" t="shared" si="9" ref="D115:F116">D117</f>
        <v>700000</v>
      </c>
      <c r="E115" s="196">
        <f t="shared" si="9"/>
        <v>42292</v>
      </c>
      <c r="F115" s="198">
        <f t="shared" si="9"/>
        <v>0</v>
      </c>
      <c r="G115" s="199">
        <f t="shared" si="8"/>
        <v>0</v>
      </c>
    </row>
    <row r="116" spans="1:7" s="2" customFormat="1" ht="15">
      <c r="A116" s="278"/>
      <c r="B116" s="243"/>
      <c r="C116" s="241" t="s">
        <v>109</v>
      </c>
      <c r="D116" s="202">
        <f t="shared" si="9"/>
        <v>700000</v>
      </c>
      <c r="E116" s="202">
        <f t="shared" si="9"/>
        <v>42292</v>
      </c>
      <c r="F116" s="204">
        <f t="shared" si="9"/>
        <v>0</v>
      </c>
      <c r="G116" s="205">
        <f t="shared" si="8"/>
        <v>0</v>
      </c>
    </row>
    <row r="117" spans="1:7" ht="16.5" customHeight="1">
      <c r="A117" s="218"/>
      <c r="B117" s="218">
        <v>75818</v>
      </c>
      <c r="C117" s="158" t="s">
        <v>90</v>
      </c>
      <c r="D117" s="202">
        <f>D118</f>
        <v>700000</v>
      </c>
      <c r="E117" s="203">
        <f>E118</f>
        <v>42292</v>
      </c>
      <c r="F117" s="204">
        <f>F118</f>
        <v>0</v>
      </c>
      <c r="G117" s="205">
        <f t="shared" si="8"/>
        <v>0</v>
      </c>
    </row>
    <row r="118" spans="1:7" s="10" customFormat="1" ht="17.25" customHeight="1">
      <c r="A118" s="234"/>
      <c r="B118" s="234"/>
      <c r="C118" s="279" t="s">
        <v>109</v>
      </c>
      <c r="D118" s="202">
        <v>700000</v>
      </c>
      <c r="E118" s="207">
        <v>42292</v>
      </c>
      <c r="F118" s="204">
        <v>0</v>
      </c>
      <c r="G118" s="205">
        <f t="shared" si="8"/>
        <v>0</v>
      </c>
    </row>
    <row r="119" spans="1:7" s="277" customFormat="1" ht="18" customHeight="1">
      <c r="A119" s="219">
        <v>801</v>
      </c>
      <c r="B119" s="220"/>
      <c r="C119" s="195" t="s">
        <v>134</v>
      </c>
      <c r="D119" s="196">
        <f aca="true" t="shared" si="10" ref="D119:F120">SUM(D125,D131,D137,D143,D149,D155,D161,D167,D173,D179,D185,D191)</f>
        <v>33031087</v>
      </c>
      <c r="E119" s="196">
        <f t="shared" si="10"/>
        <v>33288563</v>
      </c>
      <c r="F119" s="198">
        <f t="shared" si="10"/>
        <v>29672799.6</v>
      </c>
      <c r="G119" s="199">
        <f t="shared" si="8"/>
        <v>89.1381211018331</v>
      </c>
    </row>
    <row r="120" spans="1:7" ht="15">
      <c r="A120" s="217"/>
      <c r="B120" s="218"/>
      <c r="C120" s="206" t="s">
        <v>109</v>
      </c>
      <c r="D120" s="202">
        <f t="shared" si="10"/>
        <v>29508887</v>
      </c>
      <c r="E120" s="202">
        <f t="shared" si="10"/>
        <v>29672053</v>
      </c>
      <c r="F120" s="204">
        <f t="shared" si="10"/>
        <v>29578509.61</v>
      </c>
      <c r="G120" s="205">
        <f t="shared" si="8"/>
        <v>99.68474244097636</v>
      </c>
    </row>
    <row r="121" spans="1:7" ht="15">
      <c r="A121" s="217"/>
      <c r="B121" s="218"/>
      <c r="C121" s="158" t="s">
        <v>111</v>
      </c>
      <c r="D121" s="202"/>
      <c r="E121" s="202"/>
      <c r="F121" s="204"/>
      <c r="G121" s="205"/>
    </row>
    <row r="122" spans="1:7" ht="15">
      <c r="A122" s="217"/>
      <c r="B122" s="218"/>
      <c r="C122" s="158" t="s">
        <v>112</v>
      </c>
      <c r="D122" s="202">
        <f aca="true" t="shared" si="11" ref="D122:E124">SUM(D128,D134,D140,D146,D152,D158,D164,D170,D176,D182,D188,D194)</f>
        <v>24444880</v>
      </c>
      <c r="E122" s="202">
        <f t="shared" si="11"/>
        <v>23965453</v>
      </c>
      <c r="F122" s="204">
        <f>SUM(F128,F134,F140,F146,F152,F158,F164,F170,F176,F182,F188,F194)</f>
        <v>23958087.24</v>
      </c>
      <c r="G122" s="205">
        <f>(F122/E122)*100</f>
        <v>99.96926509171347</v>
      </c>
    </row>
    <row r="123" spans="1:7" ht="15">
      <c r="A123" s="217"/>
      <c r="B123" s="218"/>
      <c r="C123" s="206" t="s">
        <v>114</v>
      </c>
      <c r="D123" s="202">
        <f t="shared" si="11"/>
        <v>1340680</v>
      </c>
      <c r="E123" s="202">
        <f t="shared" si="11"/>
        <v>1264980</v>
      </c>
      <c r="F123" s="204">
        <f>SUM(F129,F135,F141,F147,F153,F159,F165,F171,F177,F183,F189,F195)</f>
        <v>1264892.41</v>
      </c>
      <c r="G123" s="205">
        <f>(F123/E123)*100</f>
        <v>99.99307577985422</v>
      </c>
    </row>
    <row r="124" spans="1:7" s="2" customFormat="1" ht="17.25" customHeight="1">
      <c r="A124" s="280"/>
      <c r="B124" s="243"/>
      <c r="C124" s="254" t="s">
        <v>135</v>
      </c>
      <c r="D124" s="202">
        <f t="shared" si="11"/>
        <v>3522200</v>
      </c>
      <c r="E124" s="202">
        <f t="shared" si="11"/>
        <v>3616510</v>
      </c>
      <c r="F124" s="204">
        <f>SUM(F130,F136,F142,F148,F154,F160,F166,F172,F178,F184,F190,F196)</f>
        <v>94289.99</v>
      </c>
      <c r="G124" s="205">
        <f>(F124/E124)*100</f>
        <v>2.607209436722144</v>
      </c>
    </row>
    <row r="125" spans="1:7" ht="17.25" customHeight="1">
      <c r="A125" s="218"/>
      <c r="B125" s="232">
        <v>80102</v>
      </c>
      <c r="C125" s="213" t="s">
        <v>42</v>
      </c>
      <c r="D125" s="214">
        <f>D126</f>
        <v>1669430</v>
      </c>
      <c r="E125" s="214">
        <f>E126</f>
        <v>1633181</v>
      </c>
      <c r="F125" s="215">
        <f>F126</f>
        <v>1633163.33</v>
      </c>
      <c r="G125" s="216">
        <f>(F125/E125)*100</f>
        <v>99.99891806235807</v>
      </c>
    </row>
    <row r="126" spans="1:7" s="10" customFormat="1" ht="15">
      <c r="A126" s="218"/>
      <c r="B126" s="217"/>
      <c r="C126" s="281" t="s">
        <v>109</v>
      </c>
      <c r="D126" s="203">
        <v>1669430</v>
      </c>
      <c r="E126" s="203">
        <v>1633181</v>
      </c>
      <c r="F126" s="249">
        <v>1633163.33</v>
      </c>
      <c r="G126" s="211">
        <f>(F126/E126)*100</f>
        <v>99.99891806235807</v>
      </c>
    </row>
    <row r="127" spans="1:7" ht="12.75" customHeight="1">
      <c r="A127" s="218"/>
      <c r="B127" s="217"/>
      <c r="C127" s="282" t="s">
        <v>111</v>
      </c>
      <c r="D127" s="203"/>
      <c r="E127" s="203"/>
      <c r="F127" s="249"/>
      <c r="G127" s="211"/>
    </row>
    <row r="128" spans="1:7" ht="16.5" customHeight="1">
      <c r="A128" s="217"/>
      <c r="B128" s="380"/>
      <c r="C128" s="388" t="s">
        <v>112</v>
      </c>
      <c r="D128" s="382">
        <v>1565261</v>
      </c>
      <c r="E128" s="382">
        <v>1525711</v>
      </c>
      <c r="F128" s="383">
        <v>1525710.68</v>
      </c>
      <c r="G128" s="384">
        <f>(F128/E128)*100</f>
        <v>99.99997902617206</v>
      </c>
    </row>
    <row r="129" spans="1:7" ht="12.75" customHeight="1" hidden="1" outlineLevel="1">
      <c r="A129" s="217"/>
      <c r="B129" s="218"/>
      <c r="C129" s="206" t="s">
        <v>114</v>
      </c>
      <c r="D129" s="202"/>
      <c r="E129" s="202"/>
      <c r="F129" s="204"/>
      <c r="G129" s="211"/>
    </row>
    <row r="130" spans="1:7" ht="12.75" customHeight="1" hidden="1" outlineLevel="1">
      <c r="A130" s="217"/>
      <c r="B130" s="234"/>
      <c r="C130" s="263" t="s">
        <v>135</v>
      </c>
      <c r="D130" s="264"/>
      <c r="E130" s="264"/>
      <c r="F130" s="226">
        <v>0</v>
      </c>
      <c r="G130" s="236"/>
    </row>
    <row r="131" spans="1:7" ht="17.25" customHeight="1" collapsed="1">
      <c r="A131" s="217"/>
      <c r="B131" s="232">
        <v>80105</v>
      </c>
      <c r="C131" s="213" t="s">
        <v>43</v>
      </c>
      <c r="D131" s="214">
        <f>D132+D136</f>
        <v>688840</v>
      </c>
      <c r="E131" s="214">
        <f>E132+E136</f>
        <v>858159</v>
      </c>
      <c r="F131" s="215">
        <f>F132+F136</f>
        <v>857288.85</v>
      </c>
      <c r="G131" s="216">
        <f>(F131/E131)*100</f>
        <v>99.89860270649145</v>
      </c>
    </row>
    <row r="132" spans="1:7" ht="15">
      <c r="A132" s="217"/>
      <c r="B132" s="218"/>
      <c r="C132" s="206" t="s">
        <v>109</v>
      </c>
      <c r="D132" s="202">
        <v>688840</v>
      </c>
      <c r="E132" s="207">
        <v>858159</v>
      </c>
      <c r="F132" s="204">
        <v>857288.85</v>
      </c>
      <c r="G132" s="205">
        <f>(F132/E132)*100</f>
        <v>99.89860270649145</v>
      </c>
    </row>
    <row r="133" spans="1:7" ht="12" customHeight="1">
      <c r="A133" s="217"/>
      <c r="B133" s="218"/>
      <c r="C133" s="158" t="s">
        <v>111</v>
      </c>
      <c r="D133" s="202"/>
      <c r="E133" s="207"/>
      <c r="F133" s="204"/>
      <c r="G133" s="205"/>
    </row>
    <row r="134" spans="1:7" s="10" customFormat="1" ht="15.75" customHeight="1">
      <c r="A134" s="218"/>
      <c r="B134" s="218"/>
      <c r="C134" s="242" t="s">
        <v>112</v>
      </c>
      <c r="D134" s="202">
        <v>485870</v>
      </c>
      <c r="E134" s="203">
        <v>465110</v>
      </c>
      <c r="F134" s="204">
        <v>464295.41</v>
      </c>
      <c r="G134" s="205">
        <f>(F134/E134)*100</f>
        <v>99.8248607856206</v>
      </c>
    </row>
    <row r="135" spans="1:7" s="10" customFormat="1" ht="15.75" customHeight="1">
      <c r="A135" s="218"/>
      <c r="B135" s="218"/>
      <c r="C135" s="206" t="s">
        <v>114</v>
      </c>
      <c r="D135" s="202"/>
      <c r="E135" s="203"/>
      <c r="F135" s="204"/>
      <c r="G135" s="205"/>
    </row>
    <row r="136" spans="1:7" s="10" customFormat="1" ht="12.75" customHeight="1" outlineLevel="1">
      <c r="A136" s="218"/>
      <c r="B136" s="218"/>
      <c r="C136" s="245" t="s">
        <v>135</v>
      </c>
      <c r="D136" s="224"/>
      <c r="E136" s="283"/>
      <c r="F136" s="246"/>
      <c r="G136" s="205" t="e">
        <f>(F136/E136)*100</f>
        <v>#DIV/0!</v>
      </c>
    </row>
    <row r="137" spans="1:7" ht="17.25" customHeight="1">
      <c r="A137" s="217"/>
      <c r="B137" s="232">
        <v>80111</v>
      </c>
      <c r="C137" s="233" t="s">
        <v>44</v>
      </c>
      <c r="D137" s="214">
        <f>D138</f>
        <v>2335508</v>
      </c>
      <c r="E137" s="251">
        <f>E138+E142</f>
        <v>2430078</v>
      </c>
      <c r="F137" s="215">
        <f>F138+F142</f>
        <v>2430057.18</v>
      </c>
      <c r="G137" s="252">
        <f>(F137/E137)*100</f>
        <v>99.99914323737758</v>
      </c>
    </row>
    <row r="138" spans="1:7" ht="16.5" customHeight="1">
      <c r="A138" s="217"/>
      <c r="B138" s="218"/>
      <c r="C138" s="206" t="s">
        <v>109</v>
      </c>
      <c r="D138" s="202">
        <v>2335508</v>
      </c>
      <c r="E138" s="207">
        <v>2357298</v>
      </c>
      <c r="F138" s="204">
        <v>2357297.19</v>
      </c>
      <c r="G138" s="205">
        <f>(F138/E138)*100</f>
        <v>99.99996563862523</v>
      </c>
    </row>
    <row r="139" spans="1:7" ht="12" customHeight="1">
      <c r="A139" s="217"/>
      <c r="B139" s="218"/>
      <c r="C139" s="158" t="s">
        <v>111</v>
      </c>
      <c r="D139" s="202"/>
      <c r="E139" s="207"/>
      <c r="F139" s="204"/>
      <c r="G139" s="205"/>
    </row>
    <row r="140" spans="1:7" ht="15" customHeight="1">
      <c r="A140" s="217"/>
      <c r="B140" s="218"/>
      <c r="C140" s="158" t="s">
        <v>112</v>
      </c>
      <c r="D140" s="202">
        <v>2140409</v>
      </c>
      <c r="E140" s="207">
        <v>2153585</v>
      </c>
      <c r="F140" s="204">
        <v>2153586.06</v>
      </c>
      <c r="G140" s="205">
        <f>(F140/E140)*100</f>
        <v>100.00004922025367</v>
      </c>
    </row>
    <row r="141" spans="1:7" ht="15" customHeight="1">
      <c r="A141" s="217"/>
      <c r="B141" s="218"/>
      <c r="C141" s="206" t="s">
        <v>114</v>
      </c>
      <c r="D141" s="202"/>
      <c r="E141" s="207"/>
      <c r="F141" s="274"/>
      <c r="G141" s="205"/>
    </row>
    <row r="142" spans="1:7" ht="15" customHeight="1">
      <c r="A142" s="217"/>
      <c r="B142" s="234"/>
      <c r="C142" s="263" t="s">
        <v>135</v>
      </c>
      <c r="D142" s="264"/>
      <c r="E142" s="264">
        <v>72780</v>
      </c>
      <c r="F142" s="226">
        <v>72759.99</v>
      </c>
      <c r="G142" s="205"/>
    </row>
    <row r="143" spans="1:7" ht="15">
      <c r="A143" s="217"/>
      <c r="B143" s="218">
        <v>80120</v>
      </c>
      <c r="C143" s="158" t="s">
        <v>45</v>
      </c>
      <c r="D143" s="203">
        <f>D144+D148</f>
        <v>10722215</v>
      </c>
      <c r="E143" s="202">
        <f>E144+E148</f>
        <v>10526041</v>
      </c>
      <c r="F143" s="274">
        <f>F144+F148</f>
        <v>6992047.78</v>
      </c>
      <c r="G143" s="252">
        <f>(F143/E143)*100</f>
        <v>66.42618796563684</v>
      </c>
    </row>
    <row r="144" spans="1:7" ht="15">
      <c r="A144" s="218"/>
      <c r="B144" s="218"/>
      <c r="C144" s="241" t="s">
        <v>109</v>
      </c>
      <c r="D144" s="203">
        <v>7200015</v>
      </c>
      <c r="E144" s="202">
        <v>6987911</v>
      </c>
      <c r="F144" s="274">
        <v>6976117.78</v>
      </c>
      <c r="G144" s="205">
        <f>(F144/E144)*100</f>
        <v>99.83123396963698</v>
      </c>
    </row>
    <row r="145" spans="1:7" ht="12" customHeight="1">
      <c r="A145" s="217"/>
      <c r="B145" s="218"/>
      <c r="C145" s="158" t="s">
        <v>111</v>
      </c>
      <c r="D145" s="203"/>
      <c r="E145" s="202"/>
      <c r="F145" s="284"/>
      <c r="G145" s="211"/>
    </row>
    <row r="146" spans="1:7" ht="14.25" customHeight="1">
      <c r="A146" s="218"/>
      <c r="B146" s="218"/>
      <c r="C146" s="242" t="s">
        <v>112</v>
      </c>
      <c r="D146" s="207">
        <v>6398349</v>
      </c>
      <c r="E146" s="202">
        <v>6188437</v>
      </c>
      <c r="F146" s="274">
        <v>6187570.4</v>
      </c>
      <c r="G146" s="211">
        <f>(F146/E146)*100</f>
        <v>99.98599646405061</v>
      </c>
    </row>
    <row r="147" spans="1:7" s="10" customFormat="1" ht="15" customHeight="1">
      <c r="A147" s="218"/>
      <c r="B147" s="218"/>
      <c r="C147" s="241" t="s">
        <v>114</v>
      </c>
      <c r="D147" s="203"/>
      <c r="E147" s="202"/>
      <c r="F147" s="274"/>
      <c r="G147" s="211" t="e">
        <f>(F147/E147)*100</f>
        <v>#DIV/0!</v>
      </c>
    </row>
    <row r="148" spans="1:7" s="10" customFormat="1" ht="15" customHeight="1">
      <c r="A148" s="218"/>
      <c r="B148" s="218"/>
      <c r="C148" s="254" t="s">
        <v>135</v>
      </c>
      <c r="D148" s="203">
        <v>3522200</v>
      </c>
      <c r="E148" s="202">
        <v>3538130</v>
      </c>
      <c r="F148" s="274">
        <v>15930</v>
      </c>
      <c r="G148" s="211">
        <f>(F148/E148)*100</f>
        <v>0.45023783750173113</v>
      </c>
    </row>
    <row r="149" spans="1:7" s="10" customFormat="1" ht="15" customHeight="1">
      <c r="A149" s="218"/>
      <c r="B149" s="232">
        <v>80121</v>
      </c>
      <c r="C149" s="213" t="s">
        <v>91</v>
      </c>
      <c r="D149" s="214">
        <f>D150+D154</f>
        <v>294700</v>
      </c>
      <c r="E149" s="214">
        <f>E150+E154</f>
        <v>287725</v>
      </c>
      <c r="F149" s="215">
        <f>F150+F154</f>
        <v>286144.01</v>
      </c>
      <c r="G149" s="216">
        <f>(F149/E149)*100</f>
        <v>99.45052046224694</v>
      </c>
    </row>
    <row r="150" spans="1:7" s="10" customFormat="1" ht="15" customHeight="1">
      <c r="A150" s="218"/>
      <c r="B150" s="218"/>
      <c r="C150" s="241" t="s">
        <v>109</v>
      </c>
      <c r="D150" s="203">
        <v>294700</v>
      </c>
      <c r="E150" s="202">
        <v>287725</v>
      </c>
      <c r="F150" s="274">
        <v>286144.01</v>
      </c>
      <c r="G150" s="205">
        <f>(F150/E150)*100</f>
        <v>99.45052046224694</v>
      </c>
    </row>
    <row r="151" spans="1:7" s="10" customFormat="1" ht="15" customHeight="1">
      <c r="A151" s="218"/>
      <c r="B151" s="218"/>
      <c r="C151" s="158" t="s">
        <v>111</v>
      </c>
      <c r="D151" s="203"/>
      <c r="E151" s="202"/>
      <c r="F151" s="284"/>
      <c r="G151" s="211"/>
    </row>
    <row r="152" spans="1:7" s="10" customFormat="1" ht="15" customHeight="1">
      <c r="A152" s="218"/>
      <c r="B152" s="218"/>
      <c r="C152" s="242" t="s">
        <v>112</v>
      </c>
      <c r="D152" s="207">
        <v>281460</v>
      </c>
      <c r="E152" s="202">
        <v>274485</v>
      </c>
      <c r="F152" s="274">
        <v>272904.01</v>
      </c>
      <c r="G152" s="211">
        <f>(F152/E152)*100</f>
        <v>99.4240158842924</v>
      </c>
    </row>
    <row r="153" spans="1:7" s="10" customFormat="1" ht="15" customHeight="1">
      <c r="A153" s="218"/>
      <c r="B153" s="218"/>
      <c r="C153" s="241" t="s">
        <v>114</v>
      </c>
      <c r="D153" s="203"/>
      <c r="E153" s="202"/>
      <c r="F153" s="274"/>
      <c r="G153" s="211" t="e">
        <f>(F153/E153)*100</f>
        <v>#DIV/0!</v>
      </c>
    </row>
    <row r="154" spans="1:7" s="10" customFormat="1" ht="15" customHeight="1">
      <c r="A154" s="218"/>
      <c r="B154" s="218"/>
      <c r="C154" s="254" t="s">
        <v>135</v>
      </c>
      <c r="D154" s="203"/>
      <c r="E154" s="229"/>
      <c r="F154" s="274"/>
      <c r="G154" s="211" t="e">
        <f>(F154/E154)*100</f>
        <v>#DIV/0!</v>
      </c>
    </row>
    <row r="155" spans="1:8" ht="15.75" customHeight="1">
      <c r="A155" s="218"/>
      <c r="B155" s="232">
        <v>80123</v>
      </c>
      <c r="C155" s="213" t="s">
        <v>92</v>
      </c>
      <c r="D155" s="214">
        <f>D156</f>
        <v>359444</v>
      </c>
      <c r="E155" s="202">
        <f>E156</f>
        <v>347220</v>
      </c>
      <c r="F155" s="215">
        <f>F156</f>
        <v>347217.08</v>
      </c>
      <c r="G155" s="216">
        <f>(F155/E155)*100</f>
        <v>99.99915903461782</v>
      </c>
      <c r="H155" s="20"/>
    </row>
    <row r="156" spans="1:8" ht="15">
      <c r="A156" s="218"/>
      <c r="B156" s="218"/>
      <c r="C156" s="285" t="s">
        <v>109</v>
      </c>
      <c r="D156" s="202">
        <v>359444</v>
      </c>
      <c r="E156" s="202">
        <v>347220</v>
      </c>
      <c r="F156" s="204">
        <v>347217.08</v>
      </c>
      <c r="G156" s="211">
        <f>(F156/E156)*100</f>
        <v>99.99915903461782</v>
      </c>
      <c r="H156" s="20"/>
    </row>
    <row r="157" spans="1:8" ht="12" customHeight="1">
      <c r="A157" s="218"/>
      <c r="B157" s="218"/>
      <c r="C157" s="286" t="s">
        <v>111</v>
      </c>
      <c r="D157" s="202"/>
      <c r="E157" s="202"/>
      <c r="F157" s="204"/>
      <c r="G157" s="211"/>
      <c r="H157" s="20"/>
    </row>
    <row r="158" spans="1:8" ht="12.75" customHeight="1">
      <c r="A158" s="218"/>
      <c r="B158" s="218"/>
      <c r="C158" s="286" t="s">
        <v>112</v>
      </c>
      <c r="D158" s="202">
        <v>338700</v>
      </c>
      <c r="E158" s="202">
        <v>328956</v>
      </c>
      <c r="F158" s="204">
        <v>328953.75</v>
      </c>
      <c r="G158" s="211">
        <f>(F158/E158)*100</f>
        <v>99.99931601794769</v>
      </c>
      <c r="H158" s="20"/>
    </row>
    <row r="159" spans="1:8" ht="12.75" customHeight="1">
      <c r="A159" s="218"/>
      <c r="B159" s="218"/>
      <c r="C159" s="241" t="s">
        <v>114</v>
      </c>
      <c r="D159" s="202"/>
      <c r="E159" s="202"/>
      <c r="F159" s="249"/>
      <c r="G159" s="211"/>
      <c r="H159" s="20"/>
    </row>
    <row r="160" spans="1:8" ht="15" customHeight="1">
      <c r="A160" s="218"/>
      <c r="B160" s="234"/>
      <c r="C160" s="263" t="s">
        <v>135</v>
      </c>
      <c r="D160" s="264"/>
      <c r="E160" s="264"/>
      <c r="F160" s="226">
        <v>0</v>
      </c>
      <c r="G160" s="211" t="e">
        <f>(F160/E160)*100</f>
        <v>#DIV/0!</v>
      </c>
      <c r="H160" s="20"/>
    </row>
    <row r="161" spans="1:8" ht="17.25" customHeight="1">
      <c r="A161" s="218"/>
      <c r="B161" s="232">
        <v>80124</v>
      </c>
      <c r="C161" s="287" t="s">
        <v>46</v>
      </c>
      <c r="D161" s="251">
        <f>D162</f>
        <v>249100</v>
      </c>
      <c r="E161" s="214">
        <f>E162</f>
        <v>244850</v>
      </c>
      <c r="F161" s="288">
        <f>F162</f>
        <v>244008</v>
      </c>
      <c r="G161" s="216">
        <f>(F161/E161)*100</f>
        <v>99.65611598938125</v>
      </c>
      <c r="H161" s="20"/>
    </row>
    <row r="162" spans="1:8" ht="15">
      <c r="A162" s="218"/>
      <c r="B162" s="218"/>
      <c r="C162" s="285" t="s">
        <v>109</v>
      </c>
      <c r="D162" s="203">
        <v>249100</v>
      </c>
      <c r="E162" s="202">
        <v>244850</v>
      </c>
      <c r="F162" s="284">
        <v>244008</v>
      </c>
      <c r="G162" s="211">
        <f>(F162/E162)*100</f>
        <v>99.65611598938125</v>
      </c>
      <c r="H162" s="20"/>
    </row>
    <row r="163" spans="1:8" ht="12" customHeight="1">
      <c r="A163" s="218"/>
      <c r="B163" s="218"/>
      <c r="C163" s="158" t="s">
        <v>111</v>
      </c>
      <c r="D163" s="203"/>
      <c r="E163" s="202"/>
      <c r="F163" s="284"/>
      <c r="G163" s="211"/>
      <c r="H163" s="20"/>
    </row>
    <row r="164" spans="1:8" ht="13.5" customHeight="1">
      <c r="A164" s="217"/>
      <c r="B164" s="218"/>
      <c r="C164" s="158" t="s">
        <v>112</v>
      </c>
      <c r="D164" s="203">
        <v>238640</v>
      </c>
      <c r="E164" s="202">
        <v>234390</v>
      </c>
      <c r="F164" s="284">
        <v>233694.54</v>
      </c>
      <c r="G164" s="211">
        <f>(F164/E164)*100</f>
        <v>99.70328938947908</v>
      </c>
      <c r="H164" s="20"/>
    </row>
    <row r="165" spans="1:8" ht="13.5" customHeight="1">
      <c r="A165" s="217"/>
      <c r="B165" s="218"/>
      <c r="C165" s="241" t="s">
        <v>114</v>
      </c>
      <c r="D165" s="202"/>
      <c r="E165" s="202"/>
      <c r="F165" s="284">
        <v>0</v>
      </c>
      <c r="G165" s="211"/>
      <c r="H165" s="20"/>
    </row>
    <row r="166" spans="1:8" ht="13.5" customHeight="1">
      <c r="A166" s="217"/>
      <c r="B166" s="234"/>
      <c r="C166" s="263" t="s">
        <v>135</v>
      </c>
      <c r="D166" s="264"/>
      <c r="E166" s="264"/>
      <c r="F166" s="226">
        <v>0</v>
      </c>
      <c r="G166" s="211" t="e">
        <f>(F166/E166)*100</f>
        <v>#DIV/0!</v>
      </c>
      <c r="H166" s="20"/>
    </row>
    <row r="167" spans="1:8" ht="15">
      <c r="A167" s="218"/>
      <c r="B167" s="289">
        <v>80130</v>
      </c>
      <c r="C167" s="213" t="s">
        <v>136</v>
      </c>
      <c r="D167" s="251">
        <f>D168+D172</f>
        <v>12016252</v>
      </c>
      <c r="E167" s="214">
        <f>E168+E172</f>
        <v>12218490</v>
      </c>
      <c r="F167" s="215">
        <f>F168+F172</f>
        <v>12146043.72</v>
      </c>
      <c r="G167" s="252">
        <f>(F167/E167)*100</f>
        <v>99.40707665186123</v>
      </c>
      <c r="H167" s="20"/>
    </row>
    <row r="168" spans="1:8" ht="15">
      <c r="A168" s="217"/>
      <c r="B168" s="218"/>
      <c r="C168" s="206" t="s">
        <v>109</v>
      </c>
      <c r="D168" s="203">
        <v>12016252</v>
      </c>
      <c r="E168" s="202">
        <v>12212890</v>
      </c>
      <c r="F168" s="204">
        <v>12140443.72</v>
      </c>
      <c r="G168" s="205">
        <f>(F168/E168)*100</f>
        <v>99.40680477757518</v>
      </c>
      <c r="H168" s="20"/>
    </row>
    <row r="169" spans="1:8" ht="12" customHeight="1">
      <c r="A169" s="217"/>
      <c r="B169" s="218"/>
      <c r="C169" s="158" t="s">
        <v>111</v>
      </c>
      <c r="D169" s="203"/>
      <c r="E169" s="202"/>
      <c r="F169" s="204"/>
      <c r="G169" s="205"/>
      <c r="H169" s="20"/>
    </row>
    <row r="170" spans="1:8" ht="15" customHeight="1">
      <c r="A170" s="217"/>
      <c r="B170" s="218"/>
      <c r="C170" s="158" t="s">
        <v>112</v>
      </c>
      <c r="D170" s="203">
        <v>10305076</v>
      </c>
      <c r="E170" s="202">
        <v>9953622</v>
      </c>
      <c r="F170" s="204">
        <v>9953214.88</v>
      </c>
      <c r="G170" s="205">
        <f>(F170/E170)*100</f>
        <v>99.99590983061242</v>
      </c>
      <c r="H170" s="20"/>
    </row>
    <row r="171" spans="1:8" ht="15" customHeight="1">
      <c r="A171" s="217"/>
      <c r="B171" s="218"/>
      <c r="C171" s="241" t="s">
        <v>114</v>
      </c>
      <c r="D171" s="203"/>
      <c r="E171" s="202"/>
      <c r="F171" s="204"/>
      <c r="G171" s="205"/>
      <c r="H171" s="20"/>
    </row>
    <row r="172" spans="1:8" ht="15.75" customHeight="1" outlineLevel="1">
      <c r="A172" s="217"/>
      <c r="B172" s="234"/>
      <c r="C172" s="263" t="s">
        <v>135</v>
      </c>
      <c r="D172" s="290">
        <v>0</v>
      </c>
      <c r="E172" s="264">
        <v>5600</v>
      </c>
      <c r="F172" s="226">
        <v>5600</v>
      </c>
      <c r="G172" s="291">
        <f>(F172/E172)*100</f>
        <v>100</v>
      </c>
      <c r="H172" s="20"/>
    </row>
    <row r="173" spans="1:8" ht="18" customHeight="1">
      <c r="A173" s="218"/>
      <c r="B173" s="232">
        <v>80134</v>
      </c>
      <c r="C173" s="233" t="s">
        <v>93</v>
      </c>
      <c r="D173" s="214">
        <f>D174</f>
        <v>1645941</v>
      </c>
      <c r="E173" s="203">
        <f>E174</f>
        <v>1737843</v>
      </c>
      <c r="F173" s="215">
        <f>F174</f>
        <v>1737842.5</v>
      </c>
      <c r="G173" s="252">
        <f>(F173/E173)*100</f>
        <v>99.99997122870133</v>
      </c>
      <c r="H173" s="20"/>
    </row>
    <row r="174" spans="1:8" ht="15">
      <c r="A174" s="217"/>
      <c r="B174" s="218"/>
      <c r="C174" s="206" t="s">
        <v>109</v>
      </c>
      <c r="D174" s="202">
        <v>1645941</v>
      </c>
      <c r="E174" s="207">
        <v>1737843</v>
      </c>
      <c r="F174" s="204">
        <v>1737842.5</v>
      </c>
      <c r="G174" s="205">
        <f>(F174/E174)*100</f>
        <v>99.99997122870133</v>
      </c>
      <c r="H174" s="20"/>
    </row>
    <row r="175" spans="1:8" ht="12" customHeight="1">
      <c r="A175" s="218"/>
      <c r="B175" s="218"/>
      <c r="C175" s="158" t="s">
        <v>111</v>
      </c>
      <c r="D175" s="202"/>
      <c r="E175" s="207"/>
      <c r="F175" s="204"/>
      <c r="G175" s="205"/>
      <c r="H175" s="20"/>
    </row>
    <row r="176" spans="1:8" s="10" customFormat="1" ht="18.75" customHeight="1">
      <c r="A176" s="218"/>
      <c r="B176" s="380"/>
      <c r="C176" s="389" t="s">
        <v>112</v>
      </c>
      <c r="D176" s="382">
        <v>1576196</v>
      </c>
      <c r="E176" s="390">
        <v>1664675</v>
      </c>
      <c r="F176" s="383">
        <v>1664674.5</v>
      </c>
      <c r="G176" s="391">
        <f>(F176/E176)*100</f>
        <v>99.99996996410711</v>
      </c>
      <c r="H176" s="292"/>
    </row>
    <row r="177" spans="1:8" s="10" customFormat="1" ht="12.75" customHeight="1" hidden="1" outlineLevel="1">
      <c r="A177" s="218"/>
      <c r="B177" s="218"/>
      <c r="C177" s="241" t="s">
        <v>114</v>
      </c>
      <c r="D177" s="202"/>
      <c r="E177" s="202"/>
      <c r="F177" s="204"/>
      <c r="G177" s="205" t="e">
        <f>(F177/E177)*100</f>
        <v>#DIV/0!</v>
      </c>
      <c r="H177" s="292"/>
    </row>
    <row r="178" spans="1:8" s="10" customFormat="1" ht="12.75" customHeight="1" hidden="1" outlineLevel="1">
      <c r="A178" s="218"/>
      <c r="B178" s="234"/>
      <c r="C178" s="263" t="s">
        <v>135</v>
      </c>
      <c r="D178" s="264">
        <v>0</v>
      </c>
      <c r="E178" s="264"/>
      <c r="F178" s="226">
        <v>0</v>
      </c>
      <c r="G178" s="205" t="e">
        <f>(F178/E178)*100</f>
        <v>#DIV/0!</v>
      </c>
      <c r="H178" s="292"/>
    </row>
    <row r="179" spans="1:8" ht="45" collapsed="1">
      <c r="A179" s="218"/>
      <c r="B179" s="232">
        <v>80140</v>
      </c>
      <c r="C179" s="233" t="s">
        <v>137</v>
      </c>
      <c r="D179" s="214">
        <f>D180</f>
        <v>1237719</v>
      </c>
      <c r="E179" s="214">
        <f>E180</f>
        <v>1312848</v>
      </c>
      <c r="F179" s="215">
        <f>F180</f>
        <v>1310178.49</v>
      </c>
      <c r="G179" s="252">
        <f>(F179/E179)*100</f>
        <v>99.79666267534398</v>
      </c>
      <c r="H179" s="20"/>
    </row>
    <row r="180" spans="1:8" ht="15.75" customHeight="1">
      <c r="A180" s="217"/>
      <c r="B180" s="218"/>
      <c r="C180" s="206" t="s">
        <v>109</v>
      </c>
      <c r="D180" s="202">
        <v>1237719</v>
      </c>
      <c r="E180" s="207">
        <v>1312848</v>
      </c>
      <c r="F180" s="204">
        <v>1310178.49</v>
      </c>
      <c r="G180" s="205">
        <f>(F180/E180)*100</f>
        <v>99.79666267534398</v>
      </c>
      <c r="H180" s="20"/>
    </row>
    <row r="181" spans="1:8" ht="12" customHeight="1">
      <c r="A181" s="217"/>
      <c r="B181" s="218"/>
      <c r="C181" s="158" t="s">
        <v>111</v>
      </c>
      <c r="D181" s="202"/>
      <c r="E181" s="207"/>
      <c r="F181" s="204"/>
      <c r="G181" s="205"/>
      <c r="H181" s="20"/>
    </row>
    <row r="182" spans="1:8" ht="15" customHeight="1">
      <c r="A182" s="217"/>
      <c r="B182" s="218"/>
      <c r="C182" s="158" t="s">
        <v>112</v>
      </c>
      <c r="D182" s="202">
        <v>1112519</v>
      </c>
      <c r="E182" s="207">
        <v>1134785</v>
      </c>
      <c r="F182" s="204">
        <v>1134253.74</v>
      </c>
      <c r="G182" s="205">
        <f>(F182/E182)*100</f>
        <v>99.95318408332857</v>
      </c>
      <c r="H182" s="20"/>
    </row>
    <row r="183" spans="1:8" ht="15" customHeight="1">
      <c r="A183" s="217"/>
      <c r="B183" s="218"/>
      <c r="C183" s="241" t="s">
        <v>114</v>
      </c>
      <c r="D183" s="202"/>
      <c r="E183" s="202"/>
      <c r="F183" s="274">
        <v>0</v>
      </c>
      <c r="G183" s="205"/>
      <c r="H183" s="20"/>
    </row>
    <row r="184" spans="1:8" ht="15" customHeight="1">
      <c r="A184" s="217"/>
      <c r="B184" s="234"/>
      <c r="C184" s="263" t="s">
        <v>135</v>
      </c>
      <c r="D184" s="264">
        <v>0</v>
      </c>
      <c r="E184" s="264"/>
      <c r="F184" s="226">
        <v>0</v>
      </c>
      <c r="G184" s="205" t="e">
        <f>(F184/E184)*100</f>
        <v>#DIV/0!</v>
      </c>
      <c r="H184" s="20"/>
    </row>
    <row r="185" spans="1:8" ht="30">
      <c r="A185" s="217"/>
      <c r="B185" s="232">
        <v>80146</v>
      </c>
      <c r="C185" s="233" t="s">
        <v>95</v>
      </c>
      <c r="D185" s="214">
        <f>D186</f>
        <v>133770</v>
      </c>
      <c r="E185" s="214">
        <f>E186</f>
        <v>55070</v>
      </c>
      <c r="F185" s="204">
        <f>F186</f>
        <v>55059.2</v>
      </c>
      <c r="G185" s="216">
        <f>(F185/E185)*100</f>
        <v>99.98038859633193</v>
      </c>
      <c r="H185" s="20"/>
    </row>
    <row r="186" spans="1:8" s="10" customFormat="1" ht="15" customHeight="1">
      <c r="A186" s="218"/>
      <c r="B186" s="218"/>
      <c r="C186" s="241" t="s">
        <v>109</v>
      </c>
      <c r="D186" s="202">
        <v>133770</v>
      </c>
      <c r="E186" s="202">
        <v>55070</v>
      </c>
      <c r="F186" s="204">
        <v>55059.2</v>
      </c>
      <c r="G186" s="211">
        <f>(F186/E186)*100</f>
        <v>99.98038859633193</v>
      </c>
      <c r="H186" s="292"/>
    </row>
    <row r="187" spans="1:8" s="10" customFormat="1" ht="15" customHeight="1">
      <c r="A187" s="218"/>
      <c r="B187" s="218"/>
      <c r="C187" s="242" t="s">
        <v>111</v>
      </c>
      <c r="D187" s="202"/>
      <c r="E187" s="202"/>
      <c r="F187" s="204"/>
      <c r="G187" s="211"/>
      <c r="H187" s="292"/>
    </row>
    <row r="188" spans="1:8" s="10" customFormat="1" ht="15" customHeight="1">
      <c r="A188" s="218"/>
      <c r="B188" s="218"/>
      <c r="C188" s="242" t="s">
        <v>112</v>
      </c>
      <c r="D188" s="202"/>
      <c r="E188" s="202"/>
      <c r="F188" s="204"/>
      <c r="G188" s="211" t="e">
        <f>(F188/E188)*100</f>
        <v>#DIV/0!</v>
      </c>
      <c r="H188" s="292"/>
    </row>
    <row r="189" spans="1:8" s="10" customFormat="1" ht="15" customHeight="1">
      <c r="A189" s="218"/>
      <c r="B189" s="218"/>
      <c r="C189" s="241" t="s">
        <v>114</v>
      </c>
      <c r="D189" s="202"/>
      <c r="E189" s="202"/>
      <c r="F189" s="204"/>
      <c r="G189" s="211" t="e">
        <f>(F189/E189)*100</f>
        <v>#DIV/0!</v>
      </c>
      <c r="H189" s="292"/>
    </row>
    <row r="190" spans="1:8" s="10" customFormat="1" ht="15" customHeight="1">
      <c r="A190" s="218"/>
      <c r="B190" s="234"/>
      <c r="C190" s="263" t="s">
        <v>135</v>
      </c>
      <c r="D190" s="264">
        <v>0</v>
      </c>
      <c r="E190" s="264"/>
      <c r="F190" s="226"/>
      <c r="G190" s="211" t="e">
        <f>(F190/E190)*100</f>
        <v>#DIV/0!</v>
      </c>
      <c r="H190" s="292"/>
    </row>
    <row r="191" spans="1:8" ht="15">
      <c r="A191" s="218"/>
      <c r="B191" s="232">
        <v>80195</v>
      </c>
      <c r="C191" s="267" t="s">
        <v>49</v>
      </c>
      <c r="D191" s="214">
        <f>D192+D196</f>
        <v>1678168</v>
      </c>
      <c r="E191" s="214">
        <f>E192+E196</f>
        <v>1637058</v>
      </c>
      <c r="F191" s="215">
        <f>F192+F196</f>
        <v>1633749.46</v>
      </c>
      <c r="G191" s="216">
        <f>(F191/E191)*100</f>
        <v>99.7978972033978</v>
      </c>
      <c r="H191" s="20"/>
    </row>
    <row r="192" spans="1:8" ht="15">
      <c r="A192" s="217"/>
      <c r="B192" s="218"/>
      <c r="C192" s="206" t="s">
        <v>109</v>
      </c>
      <c r="D192" s="203">
        <v>1678168</v>
      </c>
      <c r="E192" s="202">
        <v>1637058</v>
      </c>
      <c r="F192" s="284">
        <v>1633749.46</v>
      </c>
      <c r="G192" s="211">
        <f>(F192/E192)*100</f>
        <v>99.7978972033978</v>
      </c>
      <c r="H192" s="20"/>
    </row>
    <row r="193" spans="1:8" ht="13.5" customHeight="1">
      <c r="A193" s="217"/>
      <c r="B193" s="218"/>
      <c r="C193" s="158" t="s">
        <v>111</v>
      </c>
      <c r="D193" s="203"/>
      <c r="E193" s="202"/>
      <c r="F193" s="274"/>
      <c r="G193" s="211"/>
      <c r="H193" s="20"/>
    </row>
    <row r="194" spans="1:8" ht="13.5" customHeight="1">
      <c r="A194" s="217"/>
      <c r="B194" s="218"/>
      <c r="C194" s="242" t="s">
        <v>112</v>
      </c>
      <c r="D194" s="203">
        <v>2400</v>
      </c>
      <c r="E194" s="202">
        <v>41697</v>
      </c>
      <c r="F194" s="274">
        <v>39229.27</v>
      </c>
      <c r="G194" s="205">
        <f aca="true" t="shared" si="12" ref="G194:G199">(F194/E194)*100</f>
        <v>94.08175648128162</v>
      </c>
      <c r="H194" s="20"/>
    </row>
    <row r="195" spans="1:8" ht="13.5" customHeight="1">
      <c r="A195" s="217"/>
      <c r="B195" s="218"/>
      <c r="C195" s="241" t="s">
        <v>114</v>
      </c>
      <c r="D195" s="203">
        <v>1340680</v>
      </c>
      <c r="E195" s="202">
        <v>1264980</v>
      </c>
      <c r="F195" s="274">
        <v>1264892.41</v>
      </c>
      <c r="G195" s="205">
        <f t="shared" si="12"/>
        <v>99.99307577985422</v>
      </c>
      <c r="H195" s="20"/>
    </row>
    <row r="196" spans="1:8" s="10" customFormat="1" ht="15" customHeight="1">
      <c r="A196" s="268"/>
      <c r="B196" s="234"/>
      <c r="C196" s="293" t="s">
        <v>135</v>
      </c>
      <c r="D196" s="290">
        <v>0</v>
      </c>
      <c r="E196" s="264"/>
      <c r="F196" s="294">
        <v>0</v>
      </c>
      <c r="G196" s="266" t="e">
        <f t="shared" si="12"/>
        <v>#DIV/0!</v>
      </c>
      <c r="H196" s="292"/>
    </row>
    <row r="197" spans="1:8" s="297" customFormat="1" ht="15" customHeight="1">
      <c r="A197" s="219">
        <v>803</v>
      </c>
      <c r="B197" s="220"/>
      <c r="C197" s="195" t="s">
        <v>15</v>
      </c>
      <c r="D197" s="196">
        <f aca="true" t="shared" si="13" ref="D197:F198">D198</f>
        <v>0</v>
      </c>
      <c r="E197" s="295">
        <f t="shared" si="13"/>
        <v>378000</v>
      </c>
      <c r="F197" s="198">
        <f t="shared" si="13"/>
        <v>378000</v>
      </c>
      <c r="G197" s="199">
        <f t="shared" si="12"/>
        <v>100</v>
      </c>
      <c r="H197" s="296"/>
    </row>
    <row r="198" spans="1:8" s="10" customFormat="1" ht="30.75" customHeight="1">
      <c r="A198" s="217"/>
      <c r="B198" s="218">
        <v>80309</v>
      </c>
      <c r="C198" s="158" t="s">
        <v>50</v>
      </c>
      <c r="D198" s="202">
        <f t="shared" si="13"/>
        <v>0</v>
      </c>
      <c r="E198" s="207">
        <f t="shared" si="13"/>
        <v>378000</v>
      </c>
      <c r="F198" s="204">
        <f t="shared" si="13"/>
        <v>378000</v>
      </c>
      <c r="G198" s="205">
        <f t="shared" si="12"/>
        <v>100</v>
      </c>
      <c r="H198" s="292"/>
    </row>
    <row r="199" spans="1:8" s="4" customFormat="1" ht="15" customHeight="1">
      <c r="A199" s="217"/>
      <c r="B199" s="218"/>
      <c r="C199" s="206" t="s">
        <v>109</v>
      </c>
      <c r="D199" s="202"/>
      <c r="E199" s="207">
        <v>378000</v>
      </c>
      <c r="F199" s="204">
        <v>378000</v>
      </c>
      <c r="G199" s="205">
        <f t="shared" si="12"/>
        <v>100</v>
      </c>
      <c r="H199" s="298"/>
    </row>
    <row r="200" spans="1:8" s="10" customFormat="1" ht="11.25" customHeight="1">
      <c r="A200" s="217"/>
      <c r="B200" s="218"/>
      <c r="C200" s="158" t="s">
        <v>111</v>
      </c>
      <c r="D200" s="202"/>
      <c r="E200" s="207"/>
      <c r="F200" s="204"/>
      <c r="G200" s="205"/>
      <c r="H200" s="292"/>
    </row>
    <row r="201" spans="1:8" s="10" customFormat="1" ht="17.25" customHeight="1">
      <c r="A201" s="234"/>
      <c r="B201" s="234"/>
      <c r="C201" s="166" t="s">
        <v>112</v>
      </c>
      <c r="D201" s="229"/>
      <c r="E201" s="229"/>
      <c r="F201" s="230"/>
      <c r="G201" s="236" t="e">
        <f>(F201/E201)*100</f>
        <v>#DIV/0!</v>
      </c>
      <c r="H201" s="292"/>
    </row>
    <row r="202" spans="1:8" s="2" customFormat="1" ht="14.25" customHeight="1">
      <c r="A202" s="237">
        <v>851</v>
      </c>
      <c r="B202" s="220"/>
      <c r="C202" s="299" t="s">
        <v>138</v>
      </c>
      <c r="D202" s="196">
        <f>D224+D208+D220+D213+D217</f>
        <v>1882872</v>
      </c>
      <c r="E202" s="196">
        <f>E224+E208+E220+E213+E217</f>
        <v>4490385</v>
      </c>
      <c r="F202" s="198">
        <f>F224+F208+F220+F213+F217</f>
        <v>4408351.47</v>
      </c>
      <c r="G202" s="231">
        <f>(F202/E202)*100</f>
        <v>98.17312925283689</v>
      </c>
      <c r="H202" s="300"/>
    </row>
    <row r="203" spans="1:8" ht="15.75" customHeight="1">
      <c r="A203" s="278"/>
      <c r="B203" s="217"/>
      <c r="C203" s="241" t="s">
        <v>109</v>
      </c>
      <c r="D203" s="262">
        <f>D225+D209+D221+D214+D217</f>
        <v>1882872</v>
      </c>
      <c r="E203" s="262">
        <f>E225+E209+E221+E214+E217</f>
        <v>3890385</v>
      </c>
      <c r="F203" s="274">
        <f>F225+F209+F221+F214+F217</f>
        <v>3821884.4699999997</v>
      </c>
      <c r="G203" s="211">
        <f>(F203/E203)*100</f>
        <v>98.23923519137566</v>
      </c>
      <c r="H203" s="20"/>
    </row>
    <row r="204" spans="1:8" ht="13.5" customHeight="1">
      <c r="A204" s="278"/>
      <c r="B204" s="217"/>
      <c r="C204" s="242" t="s">
        <v>111</v>
      </c>
      <c r="D204" s="262"/>
      <c r="E204" s="262"/>
      <c r="F204" s="274"/>
      <c r="G204" s="211"/>
      <c r="H204" s="20"/>
    </row>
    <row r="205" spans="1:8" ht="14.25" customHeight="1">
      <c r="A205" s="278"/>
      <c r="B205" s="217"/>
      <c r="C205" s="242" t="s">
        <v>112</v>
      </c>
      <c r="D205" s="262">
        <f>D227</f>
        <v>1882872</v>
      </c>
      <c r="E205" s="262">
        <f>E227</f>
        <v>3862666</v>
      </c>
      <c r="F205" s="274">
        <f>F227</f>
        <v>3795328.51</v>
      </c>
      <c r="G205" s="211">
        <f>(F205/E205)*100</f>
        <v>98.25670948510691</v>
      </c>
      <c r="H205" s="20"/>
    </row>
    <row r="206" spans="1:8" s="9" customFormat="1" ht="13.5" customHeight="1">
      <c r="A206" s="278"/>
      <c r="B206" s="217"/>
      <c r="C206" s="241" t="s">
        <v>139</v>
      </c>
      <c r="D206" s="262">
        <f>D219+D211+D216</f>
        <v>0</v>
      </c>
      <c r="E206" s="262">
        <f>E219+E211+E216</f>
        <v>22159</v>
      </c>
      <c r="F206" s="274">
        <f>F219+F211+F216</f>
        <v>22158.96</v>
      </c>
      <c r="G206" s="211">
        <f>(F206/E206)*100</f>
        <v>99.99981948643891</v>
      </c>
      <c r="H206" s="301"/>
    </row>
    <row r="207" spans="1:8" s="2" customFormat="1" ht="15.75" customHeight="1">
      <c r="A207" s="278"/>
      <c r="B207" s="280"/>
      <c r="C207" s="245" t="s">
        <v>135</v>
      </c>
      <c r="D207" s="302">
        <f>D212</f>
        <v>0</v>
      </c>
      <c r="E207" s="302">
        <f>E212</f>
        <v>600000</v>
      </c>
      <c r="F207" s="294">
        <f>F212</f>
        <v>586467</v>
      </c>
      <c r="G207" s="211">
        <f>(F207/E207)*100</f>
        <v>97.7445</v>
      </c>
      <c r="H207" s="300"/>
    </row>
    <row r="208" spans="1:8" ht="12.75" customHeight="1" outlineLevel="1">
      <c r="A208" s="278"/>
      <c r="B208" s="289">
        <v>85111</v>
      </c>
      <c r="C208" s="267" t="s">
        <v>51</v>
      </c>
      <c r="D208" s="303">
        <f>D209+D212</f>
        <v>0</v>
      </c>
      <c r="E208" s="303">
        <f>E209+E212</f>
        <v>600000</v>
      </c>
      <c r="F208" s="304">
        <f>F209+F212</f>
        <v>586467</v>
      </c>
      <c r="G208" s="216">
        <f>(F208/E208)*100</f>
        <v>97.7445</v>
      </c>
      <c r="H208" s="20"/>
    </row>
    <row r="209" spans="1:8" ht="12.75" customHeight="1" outlineLevel="1">
      <c r="A209" s="278"/>
      <c r="B209" s="217"/>
      <c r="C209" s="241" t="s">
        <v>109</v>
      </c>
      <c r="D209" s="262"/>
      <c r="E209" s="262"/>
      <c r="F209" s="284"/>
      <c r="G209" s="211" t="e">
        <f>(F209/E209)*100</f>
        <v>#DIV/0!</v>
      </c>
      <c r="H209" s="20"/>
    </row>
    <row r="210" spans="1:8" ht="12.75" customHeight="1" outlineLevel="1">
      <c r="A210" s="278"/>
      <c r="B210" s="217"/>
      <c r="C210" s="242" t="s">
        <v>111</v>
      </c>
      <c r="D210" s="262"/>
      <c r="E210" s="262"/>
      <c r="F210" s="284"/>
      <c r="G210" s="211"/>
      <c r="H210" s="20"/>
    </row>
    <row r="211" spans="1:8" ht="12.75" customHeight="1" outlineLevel="1">
      <c r="A211" s="278"/>
      <c r="B211" s="217"/>
      <c r="C211" s="241" t="s">
        <v>139</v>
      </c>
      <c r="D211" s="262"/>
      <c r="E211" s="262"/>
      <c r="F211" s="284"/>
      <c r="G211" s="211" t="e">
        <f>(F211/E211)*100</f>
        <v>#DIV/0!</v>
      </c>
      <c r="H211" s="20"/>
    </row>
    <row r="212" spans="1:7" s="20" customFormat="1" ht="12.75" customHeight="1" outlineLevel="1">
      <c r="A212" s="278"/>
      <c r="B212" s="268"/>
      <c r="C212" s="263" t="s">
        <v>140</v>
      </c>
      <c r="D212" s="302"/>
      <c r="E212" s="302">
        <v>600000</v>
      </c>
      <c r="F212" s="305">
        <v>586467</v>
      </c>
      <c r="G212" s="211">
        <f>(F212/E212)*100</f>
        <v>97.7445</v>
      </c>
    </row>
    <row r="213" spans="1:8" ht="12.75" customHeight="1" outlineLevel="1">
      <c r="A213" s="278"/>
      <c r="B213" s="289">
        <v>85121</v>
      </c>
      <c r="C213" s="306" t="s">
        <v>96</v>
      </c>
      <c r="D213" s="214">
        <f>D214</f>
        <v>0</v>
      </c>
      <c r="E213" s="303">
        <f>E214</f>
        <v>22159</v>
      </c>
      <c r="F213" s="304">
        <f>F214</f>
        <v>22158.96</v>
      </c>
      <c r="G213" s="216">
        <f>(F213/E213)*100</f>
        <v>99.99981948643891</v>
      </c>
      <c r="H213" s="20"/>
    </row>
    <row r="214" spans="1:8" ht="12.75" customHeight="1" outlineLevel="1">
      <c r="A214" s="278"/>
      <c r="B214" s="217"/>
      <c r="C214" s="281" t="s">
        <v>109</v>
      </c>
      <c r="D214" s="202"/>
      <c r="E214" s="262">
        <v>22159</v>
      </c>
      <c r="F214" s="284">
        <v>22158.96</v>
      </c>
      <c r="G214" s="211">
        <f>(F214/E214)*100</f>
        <v>99.99981948643891</v>
      </c>
      <c r="H214" s="20"/>
    </row>
    <row r="215" spans="1:8" ht="12.75" customHeight="1" outlineLevel="1">
      <c r="A215" s="278"/>
      <c r="B215" s="217"/>
      <c r="C215" s="282" t="s">
        <v>111</v>
      </c>
      <c r="D215" s="202"/>
      <c r="E215" s="262"/>
      <c r="F215" s="284"/>
      <c r="G215" s="211"/>
      <c r="H215" s="20"/>
    </row>
    <row r="216" spans="1:8" ht="12.75" customHeight="1" outlineLevel="1">
      <c r="A216" s="278"/>
      <c r="B216" s="217"/>
      <c r="C216" s="281" t="s">
        <v>139</v>
      </c>
      <c r="D216" s="202"/>
      <c r="E216" s="262">
        <v>22159</v>
      </c>
      <c r="F216" s="284">
        <v>22158.96</v>
      </c>
      <c r="G216" s="211">
        <f aca="true" t="shared" si="14" ref="G216:G221">(F216/E216)*100</f>
        <v>99.99981948643891</v>
      </c>
      <c r="H216" s="20"/>
    </row>
    <row r="217" spans="1:7" s="20" customFormat="1" ht="12.75" customHeight="1" hidden="1" outlineLevel="1">
      <c r="A217" s="271"/>
      <c r="B217" s="232">
        <v>85148</v>
      </c>
      <c r="C217" s="267" t="s">
        <v>97</v>
      </c>
      <c r="D217" s="214">
        <v>0</v>
      </c>
      <c r="E217" s="214">
        <f>E218</f>
        <v>0</v>
      </c>
      <c r="F217" s="215">
        <f>F218</f>
        <v>0</v>
      </c>
      <c r="G217" s="216" t="e">
        <f t="shared" si="14"/>
        <v>#DIV/0!</v>
      </c>
    </row>
    <row r="218" spans="1:7" s="20" customFormat="1" ht="12.75" customHeight="1" hidden="1" outlineLevel="1">
      <c r="A218" s="271"/>
      <c r="B218" s="218"/>
      <c r="C218" s="241" t="s">
        <v>109</v>
      </c>
      <c r="D218" s="262"/>
      <c r="E218" s="262"/>
      <c r="F218" s="274"/>
      <c r="G218" s="211" t="e">
        <f t="shared" si="14"/>
        <v>#DIV/0!</v>
      </c>
    </row>
    <row r="219" spans="1:7" s="20" customFormat="1" ht="12.75" customHeight="1" hidden="1" outlineLevel="1">
      <c r="A219" s="271"/>
      <c r="B219" s="218"/>
      <c r="C219" s="241" t="s">
        <v>141</v>
      </c>
      <c r="D219" s="262"/>
      <c r="E219" s="262"/>
      <c r="F219" s="274"/>
      <c r="G219" s="211" t="e">
        <f t="shared" si="14"/>
        <v>#DIV/0!</v>
      </c>
    </row>
    <row r="220" spans="1:8" ht="15.75" customHeight="1" collapsed="1">
      <c r="A220" s="278"/>
      <c r="B220" s="232">
        <v>85154</v>
      </c>
      <c r="C220" s="267" t="s">
        <v>52</v>
      </c>
      <c r="D220" s="214">
        <f>D221</f>
        <v>0</v>
      </c>
      <c r="E220" s="214">
        <f>E221</f>
        <v>5400</v>
      </c>
      <c r="F220" s="215">
        <f>F221</f>
        <v>4240</v>
      </c>
      <c r="G220" s="216">
        <f t="shared" si="14"/>
        <v>78.51851851851852</v>
      </c>
      <c r="H220" s="20"/>
    </row>
    <row r="221" spans="1:8" ht="16.5" customHeight="1">
      <c r="A221" s="278"/>
      <c r="B221" s="218"/>
      <c r="C221" s="281" t="s">
        <v>109</v>
      </c>
      <c r="D221" s="202"/>
      <c r="E221" s="202">
        <v>5400</v>
      </c>
      <c r="F221" s="204">
        <v>4240</v>
      </c>
      <c r="G221" s="211">
        <f t="shared" si="14"/>
        <v>78.51851851851852</v>
      </c>
      <c r="H221" s="20"/>
    </row>
    <row r="222" spans="1:8" ht="30" customHeight="1">
      <c r="A222" s="278"/>
      <c r="B222" s="232">
        <v>85156</v>
      </c>
      <c r="C222" s="267" t="s">
        <v>142</v>
      </c>
      <c r="D222" s="214"/>
      <c r="E222" s="214"/>
      <c r="F222" s="215"/>
      <c r="G222" s="216"/>
      <c r="H222" s="20"/>
    </row>
    <row r="223" spans="1:8" ht="19.5" customHeight="1">
      <c r="A223" s="218"/>
      <c r="B223" s="217"/>
      <c r="C223" s="424" t="s">
        <v>143</v>
      </c>
      <c r="D223" s="262"/>
      <c r="E223" s="262"/>
      <c r="F223" s="274"/>
      <c r="G223" s="205"/>
      <c r="H223" s="20"/>
    </row>
    <row r="224" spans="1:8" s="9" customFormat="1" ht="15" customHeight="1">
      <c r="A224" s="218"/>
      <c r="B224" s="217"/>
      <c r="C224" s="424"/>
      <c r="D224" s="262">
        <f>D225</f>
        <v>1882872</v>
      </c>
      <c r="E224" s="262">
        <f>E225</f>
        <v>3862826</v>
      </c>
      <c r="F224" s="274">
        <f>F225</f>
        <v>3795485.51</v>
      </c>
      <c r="G224" s="205">
        <f>(F224/E224)*100</f>
        <v>98.25670402964047</v>
      </c>
      <c r="H224" s="301"/>
    </row>
    <row r="225" spans="1:8" s="10" customFormat="1" ht="15" customHeight="1">
      <c r="A225" s="218"/>
      <c r="B225" s="217"/>
      <c r="C225" s="241" t="s">
        <v>109</v>
      </c>
      <c r="D225" s="262">
        <v>1882872</v>
      </c>
      <c r="E225" s="262">
        <v>3862826</v>
      </c>
      <c r="F225" s="274">
        <v>3795485.51</v>
      </c>
      <c r="G225" s="205">
        <f>(F225/E225)*100</f>
        <v>98.25670402964047</v>
      </c>
      <c r="H225" s="292"/>
    </row>
    <row r="226" spans="1:8" s="9" customFormat="1" ht="15" customHeight="1">
      <c r="A226" s="218"/>
      <c r="B226" s="217"/>
      <c r="C226" s="242" t="s">
        <v>111</v>
      </c>
      <c r="D226" s="262"/>
      <c r="E226" s="262"/>
      <c r="F226" s="274"/>
      <c r="G226" s="205"/>
      <c r="H226" s="301"/>
    </row>
    <row r="227" spans="1:8" s="10" customFormat="1" ht="18" customHeight="1">
      <c r="A227" s="234"/>
      <c r="B227" s="268"/>
      <c r="C227" s="166" t="s">
        <v>112</v>
      </c>
      <c r="D227" s="307">
        <v>1882872</v>
      </c>
      <c r="E227" s="307">
        <v>3862666</v>
      </c>
      <c r="F227" s="308">
        <v>3795328.51</v>
      </c>
      <c r="G227" s="309">
        <f>(F227/E227)*100</f>
        <v>98.25670948510691</v>
      </c>
      <c r="H227" s="292"/>
    </row>
    <row r="228" spans="1:8" s="2" customFormat="1" ht="15">
      <c r="A228" s="237">
        <v>852</v>
      </c>
      <c r="B228" s="237"/>
      <c r="C228" s="310" t="s">
        <v>144</v>
      </c>
      <c r="D228" s="196">
        <f>D234+D240+D245+D250+D255+D259+D263+D265</f>
        <v>6702251</v>
      </c>
      <c r="E228" s="196">
        <f>E234+E240+E245+E250+E255+E259+E263+E265</f>
        <v>6405563</v>
      </c>
      <c r="F228" s="198">
        <f>F234+F240+F245+F250+F255+F259+F263+F265</f>
        <v>6373907</v>
      </c>
      <c r="G228" s="231">
        <f>(F228/E228)*100</f>
        <v>99.5058045639392</v>
      </c>
      <c r="H228" s="300"/>
    </row>
    <row r="229" spans="1:8" ht="15" customHeight="1">
      <c r="A229" s="218"/>
      <c r="B229" s="218"/>
      <c r="C229" s="285" t="s">
        <v>109</v>
      </c>
      <c r="D229" s="202">
        <f>D235+D241+D251+D256+D264+D246+D260+D266</f>
        <v>5841274</v>
      </c>
      <c r="E229" s="202">
        <f>E235+E241+E251+E256+E264+E246+E260+E266</f>
        <v>6373713</v>
      </c>
      <c r="F229" s="204">
        <f>F235+F241+F251+F256+F264+F246+F260+F266</f>
        <v>6342057</v>
      </c>
      <c r="G229" s="211">
        <f>(F229/E229)*100</f>
        <v>99.50333502622412</v>
      </c>
      <c r="H229" s="20"/>
    </row>
    <row r="230" spans="1:8" s="4" customFormat="1" ht="15" customHeight="1">
      <c r="A230" s="218"/>
      <c r="B230" s="218"/>
      <c r="C230" s="286" t="s">
        <v>111</v>
      </c>
      <c r="D230" s="202"/>
      <c r="E230" s="202"/>
      <c r="F230" s="204"/>
      <c r="G230" s="205"/>
      <c r="H230" s="298"/>
    </row>
    <row r="231" spans="1:8" ht="15.75" customHeight="1">
      <c r="A231" s="218"/>
      <c r="B231" s="218"/>
      <c r="C231" s="286" t="s">
        <v>112</v>
      </c>
      <c r="D231" s="202">
        <f>D237+D243+D258+D253+D248+D262+D268</f>
        <v>2620480</v>
      </c>
      <c r="E231" s="202">
        <f>E237+E243+E258+E253+E248+E262+E268</f>
        <v>2803460</v>
      </c>
      <c r="F231" s="204">
        <f>F237+F243+F258+F253+F248+F262+F268</f>
        <v>2802671.2499999995</v>
      </c>
      <c r="G231" s="211">
        <f>(F231/E231)*100</f>
        <v>99.97186512381127</v>
      </c>
      <c r="H231" s="20"/>
    </row>
    <row r="232" spans="1:8" ht="14.25" customHeight="1">
      <c r="A232" s="218"/>
      <c r="B232" s="218"/>
      <c r="C232" s="285" t="s">
        <v>114</v>
      </c>
      <c r="D232" s="202">
        <f>D239+D254</f>
        <v>990651</v>
      </c>
      <c r="E232" s="202">
        <f>E238+E254</f>
        <v>1137590</v>
      </c>
      <c r="F232" s="204">
        <f>F238+F254</f>
        <v>1112367.67</v>
      </c>
      <c r="G232" s="211">
        <f>(F232/E232)*100</f>
        <v>97.78282773231129</v>
      </c>
      <c r="H232" s="20"/>
    </row>
    <row r="233" spans="1:8" s="2" customFormat="1" ht="16.5" customHeight="1">
      <c r="A233" s="243"/>
      <c r="B233" s="243"/>
      <c r="C233" s="254" t="s">
        <v>135</v>
      </c>
      <c r="D233" s="224">
        <f>D249+D244</f>
        <v>0</v>
      </c>
      <c r="E233" s="224">
        <f>E249+E244+E239</f>
        <v>31850</v>
      </c>
      <c r="F233" s="246">
        <f>F239</f>
        <v>31850</v>
      </c>
      <c r="G233" s="211">
        <f>(F233/E233)*100</f>
        <v>100</v>
      </c>
      <c r="H233" s="300"/>
    </row>
    <row r="234" spans="1:8" ht="21.75" customHeight="1">
      <c r="A234" s="218"/>
      <c r="B234" s="289">
        <v>85201</v>
      </c>
      <c r="C234" s="267" t="s">
        <v>54</v>
      </c>
      <c r="D234" s="214">
        <f>D235+D239</f>
        <v>2874791</v>
      </c>
      <c r="E234" s="214">
        <f>E235+E239</f>
        <v>2327267</v>
      </c>
      <c r="F234" s="215">
        <f>F235+F239</f>
        <v>2302875.05</v>
      </c>
      <c r="G234" s="252">
        <f>(F234/E234)*100</f>
        <v>98.95190581914322</v>
      </c>
      <c r="H234" s="20"/>
    </row>
    <row r="235" spans="1:8" ht="15">
      <c r="A235" s="218"/>
      <c r="B235" s="217"/>
      <c r="C235" s="241" t="s">
        <v>109</v>
      </c>
      <c r="D235" s="207">
        <v>2013814</v>
      </c>
      <c r="E235" s="202">
        <v>2295417</v>
      </c>
      <c r="F235" s="204">
        <v>2271025.05</v>
      </c>
      <c r="G235" s="205">
        <f>(F235/E235)*100</f>
        <v>98.93736301508615</v>
      </c>
      <c r="H235" s="20"/>
    </row>
    <row r="236" spans="1:8" s="10" customFormat="1" ht="16.5" customHeight="1">
      <c r="A236" s="218"/>
      <c r="B236" s="217"/>
      <c r="C236" s="242" t="s">
        <v>111</v>
      </c>
      <c r="D236" s="207"/>
      <c r="E236" s="202"/>
      <c r="F236" s="204"/>
      <c r="G236" s="205"/>
      <c r="H236" s="292"/>
    </row>
    <row r="237" spans="1:8" ht="14.25" customHeight="1">
      <c r="A237" s="218"/>
      <c r="B237" s="217"/>
      <c r="C237" s="242" t="s">
        <v>112</v>
      </c>
      <c r="D237" s="207">
        <v>810360</v>
      </c>
      <c r="E237" s="202">
        <v>842740</v>
      </c>
      <c r="F237" s="204">
        <v>842663.35</v>
      </c>
      <c r="G237" s="205">
        <f>(F237/E237)*100</f>
        <v>99.99090466810642</v>
      </c>
      <c r="H237" s="20"/>
    </row>
    <row r="238" spans="1:8" ht="14.25" customHeight="1">
      <c r="A238" s="218"/>
      <c r="B238" s="217"/>
      <c r="C238" s="241" t="s">
        <v>114</v>
      </c>
      <c r="D238" s="207">
        <v>860977</v>
      </c>
      <c r="E238" s="202">
        <v>1007432</v>
      </c>
      <c r="F238" s="204">
        <v>983760.66</v>
      </c>
      <c r="G238" s="205"/>
      <c r="H238" s="20"/>
    </row>
    <row r="239" spans="1:8" ht="14.25" customHeight="1">
      <c r="A239" s="218"/>
      <c r="B239" s="217"/>
      <c r="C239" s="263" t="s">
        <v>135</v>
      </c>
      <c r="D239" s="207">
        <v>860977</v>
      </c>
      <c r="E239" s="202">
        <v>31850</v>
      </c>
      <c r="F239" s="204">
        <v>31850</v>
      </c>
      <c r="G239" s="205">
        <f>(F239/E239)*100</f>
        <v>100</v>
      </c>
      <c r="H239" s="20"/>
    </row>
    <row r="240" spans="1:8" ht="15">
      <c r="A240" s="218"/>
      <c r="B240" s="232">
        <v>85202</v>
      </c>
      <c r="C240" s="267" t="s">
        <v>55</v>
      </c>
      <c r="D240" s="214">
        <f>D241+D244</f>
        <v>1418279</v>
      </c>
      <c r="E240" s="214">
        <f>E241+E244</f>
        <v>1600853</v>
      </c>
      <c r="F240" s="215">
        <f>F241+F244</f>
        <v>1600744.11</v>
      </c>
      <c r="G240" s="216">
        <f>(F240/E240)*100</f>
        <v>99.99319800131555</v>
      </c>
      <c r="H240" s="20"/>
    </row>
    <row r="241" spans="1:8" ht="15">
      <c r="A241" s="218"/>
      <c r="B241" s="218"/>
      <c r="C241" s="285" t="s">
        <v>109</v>
      </c>
      <c r="D241" s="207">
        <v>1418279</v>
      </c>
      <c r="E241" s="202">
        <v>1600853</v>
      </c>
      <c r="F241" s="204">
        <v>1600744.11</v>
      </c>
      <c r="G241" s="211">
        <f>(F241/E241)*100</f>
        <v>99.99319800131555</v>
      </c>
      <c r="H241" s="20"/>
    </row>
    <row r="242" spans="1:8" ht="14.25" customHeight="1">
      <c r="A242" s="217"/>
      <c r="B242" s="218"/>
      <c r="C242" s="286" t="s">
        <v>111</v>
      </c>
      <c r="D242" s="202"/>
      <c r="E242" s="202"/>
      <c r="F242" s="204"/>
      <c r="G242" s="211"/>
      <c r="H242" s="20"/>
    </row>
    <row r="243" spans="1:8" s="10" customFormat="1" ht="16.5" customHeight="1">
      <c r="A243" s="217"/>
      <c r="B243" s="218"/>
      <c r="C243" s="286" t="s">
        <v>112</v>
      </c>
      <c r="D243" s="202">
        <v>1018573</v>
      </c>
      <c r="E243" s="202">
        <v>1138282</v>
      </c>
      <c r="F243" s="204">
        <v>1138225.55</v>
      </c>
      <c r="G243" s="211">
        <f>(F243/E243)*100</f>
        <v>99.9950407719704</v>
      </c>
      <c r="H243" s="292"/>
    </row>
    <row r="244" spans="1:8" s="10" customFormat="1" ht="12.75" customHeight="1" hidden="1" outlineLevel="1">
      <c r="A244" s="217"/>
      <c r="B244" s="218"/>
      <c r="C244" s="206" t="s">
        <v>135</v>
      </c>
      <c r="D244" s="202"/>
      <c r="E244" s="202"/>
      <c r="F244" s="204"/>
      <c r="G244" s="211" t="e">
        <f>(F244/E244)*100</f>
        <v>#DIV/0!</v>
      </c>
      <c r="H244" s="292"/>
    </row>
    <row r="245" spans="1:8" s="10" customFormat="1" ht="17.25" customHeight="1" collapsed="1">
      <c r="A245" s="218"/>
      <c r="B245" s="232">
        <v>85203</v>
      </c>
      <c r="C245" s="287" t="s">
        <v>56</v>
      </c>
      <c r="D245" s="214">
        <f>D246+D249</f>
        <v>280800</v>
      </c>
      <c r="E245" s="214">
        <f>E246+E249</f>
        <v>330525</v>
      </c>
      <c r="F245" s="215">
        <f>F246+F249</f>
        <v>330516.8</v>
      </c>
      <c r="G245" s="216">
        <f>(F245/E245)*100</f>
        <v>99.99751909840406</v>
      </c>
      <c r="H245" s="292"/>
    </row>
    <row r="246" spans="1:8" s="10" customFormat="1" ht="15" customHeight="1">
      <c r="A246" s="218"/>
      <c r="B246" s="218"/>
      <c r="C246" s="285" t="s">
        <v>109</v>
      </c>
      <c r="D246" s="202">
        <v>280800</v>
      </c>
      <c r="E246" s="202">
        <v>330525</v>
      </c>
      <c r="F246" s="204">
        <v>330516.8</v>
      </c>
      <c r="G246" s="211">
        <f>(F246/E246)*100</f>
        <v>99.99751909840406</v>
      </c>
      <c r="H246" s="292"/>
    </row>
    <row r="247" spans="1:8" s="10" customFormat="1" ht="13.5" customHeight="1">
      <c r="A247" s="218"/>
      <c r="B247" s="218"/>
      <c r="C247" s="286" t="s">
        <v>111</v>
      </c>
      <c r="D247" s="202"/>
      <c r="E247" s="202"/>
      <c r="F247" s="204"/>
      <c r="G247" s="211"/>
      <c r="H247" s="292"/>
    </row>
    <row r="248" spans="1:8" s="10" customFormat="1" ht="15" customHeight="1">
      <c r="A248" s="218"/>
      <c r="B248" s="218"/>
      <c r="C248" s="286" t="s">
        <v>112</v>
      </c>
      <c r="D248" s="202">
        <v>246215</v>
      </c>
      <c r="E248" s="202">
        <v>237318</v>
      </c>
      <c r="F248" s="204">
        <v>237316.38</v>
      </c>
      <c r="G248" s="211">
        <f>(F248/E248)*100</f>
        <v>99.99931737162795</v>
      </c>
      <c r="H248" s="292"/>
    </row>
    <row r="249" spans="1:8" s="10" customFormat="1" ht="12.75" customHeight="1" hidden="1" outlineLevel="1">
      <c r="A249" s="218"/>
      <c r="B249" s="234"/>
      <c r="C249" s="263" t="s">
        <v>135</v>
      </c>
      <c r="D249" s="264"/>
      <c r="E249" s="264"/>
      <c r="F249" s="226"/>
      <c r="G249" s="236" t="e">
        <f>(F249/E249)*100</f>
        <v>#DIV/0!</v>
      </c>
      <c r="H249" s="292"/>
    </row>
    <row r="250" spans="1:8" ht="15.75" customHeight="1" collapsed="1">
      <c r="A250" s="218"/>
      <c r="B250" s="232">
        <v>85204</v>
      </c>
      <c r="C250" s="267" t="s">
        <v>57</v>
      </c>
      <c r="D250" s="214">
        <f>D251</f>
        <v>1575875</v>
      </c>
      <c r="E250" s="214">
        <f>E251</f>
        <v>1580088</v>
      </c>
      <c r="F250" s="215">
        <f>F251</f>
        <v>1574211.87</v>
      </c>
      <c r="G250" s="216">
        <f>(F250/E250)*100</f>
        <v>99.62811375062655</v>
      </c>
      <c r="H250" s="20"/>
    </row>
    <row r="251" spans="1:8" ht="14.25" customHeight="1">
      <c r="A251" s="218"/>
      <c r="B251" s="218"/>
      <c r="C251" s="241" t="s">
        <v>109</v>
      </c>
      <c r="D251" s="202">
        <v>1575875</v>
      </c>
      <c r="E251" s="203">
        <v>1580088</v>
      </c>
      <c r="F251" s="204">
        <v>1574211.87</v>
      </c>
      <c r="G251" s="205">
        <f>(F251/E251)*100</f>
        <v>99.62811375062655</v>
      </c>
      <c r="H251" s="20"/>
    </row>
    <row r="252" spans="1:8" s="10" customFormat="1" ht="14.25" customHeight="1">
      <c r="A252" s="218"/>
      <c r="B252" s="218"/>
      <c r="C252" s="242" t="s">
        <v>111</v>
      </c>
      <c r="D252" s="202"/>
      <c r="E252" s="203"/>
      <c r="F252" s="204"/>
      <c r="G252" s="205"/>
      <c r="H252" s="292"/>
    </row>
    <row r="253" spans="1:8" ht="14.25" customHeight="1">
      <c r="A253" s="217"/>
      <c r="B253" s="218"/>
      <c r="C253" s="158" t="s">
        <v>112</v>
      </c>
      <c r="D253" s="202">
        <v>74561</v>
      </c>
      <c r="E253" s="207">
        <v>107150</v>
      </c>
      <c r="F253" s="204">
        <v>107064.44</v>
      </c>
      <c r="G253" s="205">
        <f>(F253/E253)*100</f>
        <v>99.92014932337845</v>
      </c>
      <c r="H253" s="20"/>
    </row>
    <row r="254" spans="1:7" s="292" customFormat="1" ht="15.75" customHeight="1">
      <c r="A254" s="217"/>
      <c r="B254" s="218"/>
      <c r="C254" s="206" t="s">
        <v>114</v>
      </c>
      <c r="D254" s="202">
        <v>129674</v>
      </c>
      <c r="E254" s="207">
        <v>130158</v>
      </c>
      <c r="F254" s="230">
        <v>128607.01</v>
      </c>
      <c r="G254" s="205">
        <f>(F254/E254)*100</f>
        <v>98.80837904700441</v>
      </c>
    </row>
    <row r="255" spans="1:8" ht="15">
      <c r="A255" s="218"/>
      <c r="B255" s="289">
        <v>85218</v>
      </c>
      <c r="C255" s="306" t="s">
        <v>58</v>
      </c>
      <c r="D255" s="251">
        <f>D256</f>
        <v>405954</v>
      </c>
      <c r="E255" s="251">
        <f>E256</f>
        <v>425534</v>
      </c>
      <c r="F255" s="249">
        <f>F256</f>
        <v>424568.41</v>
      </c>
      <c r="G255" s="216">
        <f>(F255/E255)*100</f>
        <v>99.77308746187144</v>
      </c>
      <c r="H255" s="20"/>
    </row>
    <row r="256" spans="1:8" ht="13.5" customHeight="1">
      <c r="A256" s="218"/>
      <c r="B256" s="217"/>
      <c r="C256" s="281" t="s">
        <v>109</v>
      </c>
      <c r="D256" s="203">
        <v>405954</v>
      </c>
      <c r="E256" s="203">
        <v>425534</v>
      </c>
      <c r="F256" s="249">
        <v>424568.41</v>
      </c>
      <c r="G256" s="211">
        <f>(F256/E256)*100</f>
        <v>99.77308746187144</v>
      </c>
      <c r="H256" s="20"/>
    </row>
    <row r="257" spans="1:8" ht="12.75" customHeight="1">
      <c r="A257" s="218"/>
      <c r="B257" s="217"/>
      <c r="C257" s="282" t="s">
        <v>111</v>
      </c>
      <c r="D257" s="203"/>
      <c r="E257" s="203"/>
      <c r="F257" s="249"/>
      <c r="G257" s="211"/>
      <c r="H257" s="20"/>
    </row>
    <row r="258" spans="1:8" s="10" customFormat="1" ht="15.75" customHeight="1">
      <c r="A258" s="217"/>
      <c r="B258" s="268"/>
      <c r="C258" s="311" t="s">
        <v>112</v>
      </c>
      <c r="D258" s="312">
        <v>359827</v>
      </c>
      <c r="E258" s="312">
        <v>364241</v>
      </c>
      <c r="F258" s="313">
        <v>363799.63</v>
      </c>
      <c r="G258" s="236">
        <f>(F258/E258)*100</f>
        <v>99.87882473417325</v>
      </c>
      <c r="H258" s="292"/>
    </row>
    <row r="259" spans="1:8" ht="47.25" customHeight="1">
      <c r="A259" s="217"/>
      <c r="B259" s="232">
        <v>85220</v>
      </c>
      <c r="C259" s="213" t="s">
        <v>59</v>
      </c>
      <c r="D259" s="214">
        <f>D260</f>
        <v>123450</v>
      </c>
      <c r="E259" s="214">
        <f>E260</f>
        <v>120550</v>
      </c>
      <c r="F259" s="215">
        <f>F260</f>
        <v>120245.26</v>
      </c>
      <c r="G259" s="216">
        <f>(F259/E259)*100</f>
        <v>99.74720862712567</v>
      </c>
      <c r="H259" s="20"/>
    </row>
    <row r="260" spans="1:8" s="10" customFormat="1" ht="15.75" customHeight="1">
      <c r="A260" s="218"/>
      <c r="B260" s="218"/>
      <c r="C260" s="241" t="s">
        <v>109</v>
      </c>
      <c r="D260" s="202">
        <v>123450</v>
      </c>
      <c r="E260" s="203">
        <v>120550</v>
      </c>
      <c r="F260" s="204">
        <v>120245.26</v>
      </c>
      <c r="G260" s="205">
        <f>(F260/E260)*100</f>
        <v>99.74720862712567</v>
      </c>
      <c r="H260" s="292"/>
    </row>
    <row r="261" spans="1:8" ht="12" customHeight="1">
      <c r="A261" s="217"/>
      <c r="B261" s="218"/>
      <c r="C261" s="242" t="s">
        <v>111</v>
      </c>
      <c r="D261" s="202"/>
      <c r="E261" s="207"/>
      <c r="F261" s="204"/>
      <c r="G261" s="205"/>
      <c r="H261" s="20"/>
    </row>
    <row r="262" spans="1:8" ht="15" customHeight="1">
      <c r="A262" s="217"/>
      <c r="B262" s="218"/>
      <c r="C262" s="242" t="s">
        <v>112</v>
      </c>
      <c r="D262" s="202">
        <v>98224</v>
      </c>
      <c r="E262" s="207">
        <v>101009</v>
      </c>
      <c r="F262" s="204">
        <v>100881.9</v>
      </c>
      <c r="G262" s="205">
        <f>(F262/E262)*100</f>
        <v>99.87416962844894</v>
      </c>
      <c r="H262" s="20"/>
    </row>
    <row r="263" spans="1:8" ht="30.75" customHeight="1">
      <c r="A263" s="217"/>
      <c r="B263" s="232">
        <v>85233</v>
      </c>
      <c r="C263" s="233" t="s">
        <v>95</v>
      </c>
      <c r="D263" s="214">
        <f>D264</f>
        <v>2800</v>
      </c>
      <c r="E263" s="251">
        <f>E264</f>
        <v>830</v>
      </c>
      <c r="F263" s="215">
        <f>F264</f>
        <v>830</v>
      </c>
      <c r="G263" s="252">
        <f>(F263/E263)*100</f>
        <v>100</v>
      </c>
      <c r="H263" s="20"/>
    </row>
    <row r="264" spans="1:8" ht="16.5" customHeight="1">
      <c r="A264" s="217"/>
      <c r="B264" s="218"/>
      <c r="C264" s="206" t="s">
        <v>109</v>
      </c>
      <c r="D264" s="202">
        <v>2800</v>
      </c>
      <c r="E264" s="207">
        <v>830</v>
      </c>
      <c r="F264" s="204">
        <v>830</v>
      </c>
      <c r="G264" s="205">
        <f>(F264/E264)*100</f>
        <v>100</v>
      </c>
      <c r="H264" s="20"/>
    </row>
    <row r="265" spans="1:8" ht="18.75" customHeight="1">
      <c r="A265" s="217"/>
      <c r="B265" s="232">
        <v>85295</v>
      </c>
      <c r="C265" s="213" t="s">
        <v>49</v>
      </c>
      <c r="D265" s="214">
        <f>D266</f>
        <v>20302</v>
      </c>
      <c r="E265" s="214">
        <f>E266</f>
        <v>19916</v>
      </c>
      <c r="F265" s="215">
        <f>F266</f>
        <v>19915.5</v>
      </c>
      <c r="G265" s="216">
        <f>(F265/E265)*100</f>
        <v>99.99748945571399</v>
      </c>
      <c r="H265" s="20"/>
    </row>
    <row r="266" spans="1:8" ht="15.75" customHeight="1">
      <c r="A266" s="217"/>
      <c r="B266" s="218"/>
      <c r="C266" s="241" t="s">
        <v>109</v>
      </c>
      <c r="D266" s="203">
        <v>20302</v>
      </c>
      <c r="E266" s="202">
        <v>19916</v>
      </c>
      <c r="F266" s="274">
        <v>19915.5</v>
      </c>
      <c r="G266" s="205">
        <f>(F266/E266)*100</f>
        <v>99.99748945571399</v>
      </c>
      <c r="H266" s="20"/>
    </row>
    <row r="267" spans="1:8" ht="15" customHeight="1">
      <c r="A267" s="217"/>
      <c r="B267" s="218"/>
      <c r="C267" s="242" t="s">
        <v>111</v>
      </c>
      <c r="D267" s="203"/>
      <c r="E267" s="202"/>
      <c r="F267" s="274"/>
      <c r="G267" s="205"/>
      <c r="H267" s="20"/>
    </row>
    <row r="268" spans="1:8" ht="15" customHeight="1">
      <c r="A268" s="392"/>
      <c r="B268" s="380"/>
      <c r="C268" s="388" t="s">
        <v>112</v>
      </c>
      <c r="D268" s="393">
        <v>12720</v>
      </c>
      <c r="E268" s="382">
        <v>12720</v>
      </c>
      <c r="F268" s="394">
        <v>12720</v>
      </c>
      <c r="G268" s="391">
        <f>(F268/E268)*100</f>
        <v>100</v>
      </c>
      <c r="H268" s="20"/>
    </row>
    <row r="269" spans="1:8" s="2" customFormat="1" ht="30" customHeight="1">
      <c r="A269" s="271">
        <v>853</v>
      </c>
      <c r="B269" s="278"/>
      <c r="C269" s="331" t="s">
        <v>18</v>
      </c>
      <c r="D269" s="314">
        <f>D279+D283+D287+D275+D289</f>
        <v>3045621</v>
      </c>
      <c r="E269" s="314">
        <f>E279+E283+E287+E275+E289</f>
        <v>3715284</v>
      </c>
      <c r="F269" s="330">
        <f>F279+F283+F287+F275+F289</f>
        <v>3692189.2600000002</v>
      </c>
      <c r="G269" s="332">
        <f>(F269/E269)*100</f>
        <v>99.37838560928317</v>
      </c>
      <c r="H269" s="300"/>
    </row>
    <row r="270" spans="1:8" ht="15" customHeight="1">
      <c r="A270" s="315"/>
      <c r="B270" s="316"/>
      <c r="C270" s="241" t="s">
        <v>109</v>
      </c>
      <c r="D270" s="202">
        <f>D280+D284+D288+D276</f>
        <v>3045621</v>
      </c>
      <c r="E270" s="202">
        <f>E280+E284+E288+E276+E290</f>
        <v>3715284</v>
      </c>
      <c r="F270" s="204">
        <f>F280+F284+F288+F276+F290</f>
        <v>3692189.2600000002</v>
      </c>
      <c r="G270" s="211">
        <f>(F270/E270)*100</f>
        <v>99.37838560928317</v>
      </c>
      <c r="H270" s="20"/>
    </row>
    <row r="271" spans="1:8" ht="14.25" customHeight="1">
      <c r="A271" s="315"/>
      <c r="B271" s="316"/>
      <c r="C271" s="242" t="s">
        <v>111</v>
      </c>
      <c r="D271" s="202"/>
      <c r="E271" s="202"/>
      <c r="F271" s="204"/>
      <c r="G271" s="211"/>
      <c r="H271" s="20"/>
    </row>
    <row r="272" spans="1:8" ht="14.25" customHeight="1">
      <c r="A272" s="315"/>
      <c r="B272" s="316"/>
      <c r="C272" s="242" t="s">
        <v>112</v>
      </c>
      <c r="D272" s="202">
        <f>D282+D286</f>
        <v>2593019</v>
      </c>
      <c r="E272" s="202">
        <f>E282+E286+E292</f>
        <v>2958514</v>
      </c>
      <c r="F272" s="204">
        <f>F282+F286+F292</f>
        <v>2948638.16</v>
      </c>
      <c r="G272" s="211">
        <f>(F272/E272)*100</f>
        <v>99.66618917470055</v>
      </c>
      <c r="H272" s="20"/>
    </row>
    <row r="273" spans="1:8" ht="15" customHeight="1">
      <c r="A273" s="315"/>
      <c r="B273" s="317"/>
      <c r="C273" s="235" t="s">
        <v>114</v>
      </c>
      <c r="D273" s="229">
        <f>D278</f>
        <v>172805</v>
      </c>
      <c r="E273" s="229">
        <f>E278</f>
        <v>120012</v>
      </c>
      <c r="F273" s="230">
        <f>F278</f>
        <v>120012</v>
      </c>
      <c r="G273" s="236">
        <f>(F273/E273)*100</f>
        <v>100</v>
      </c>
      <c r="H273" s="20"/>
    </row>
    <row r="274" spans="1:8" ht="12.75" customHeight="1" hidden="1" outlineLevel="1">
      <c r="A274" s="315"/>
      <c r="B274" s="317"/>
      <c r="C274" s="263" t="s">
        <v>135</v>
      </c>
      <c r="D274" s="264">
        <f>D293</f>
        <v>0</v>
      </c>
      <c r="E274" s="264">
        <f>E293</f>
        <v>0</v>
      </c>
      <c r="F274" s="226">
        <f>F293</f>
        <v>0</v>
      </c>
      <c r="G274" s="236" t="e">
        <f>(F274/E274)*100</f>
        <v>#DIV/0!</v>
      </c>
      <c r="H274" s="20"/>
    </row>
    <row r="275" spans="1:8" s="319" customFormat="1" ht="33.75" customHeight="1" collapsed="1">
      <c r="A275" s="218"/>
      <c r="B275" s="248">
        <v>85311</v>
      </c>
      <c r="C275" s="158" t="s">
        <v>60</v>
      </c>
      <c r="D275" s="202">
        <f>D276</f>
        <v>172805</v>
      </c>
      <c r="E275" s="203">
        <f>E276</f>
        <v>120012</v>
      </c>
      <c r="F275" s="215">
        <f>F276</f>
        <v>120012</v>
      </c>
      <c r="G275" s="205">
        <f>(F275/E275)*100</f>
        <v>100</v>
      </c>
      <c r="H275" s="318"/>
    </row>
    <row r="276" spans="1:8" s="319" customFormat="1" ht="14.25" customHeight="1">
      <c r="A276" s="218"/>
      <c r="B276" s="248"/>
      <c r="C276" s="206" t="s">
        <v>109</v>
      </c>
      <c r="D276" s="202">
        <v>172805</v>
      </c>
      <c r="E276" s="207">
        <v>120012</v>
      </c>
      <c r="F276" s="204">
        <v>120012</v>
      </c>
      <c r="G276" s="205">
        <f>(F276/E276)*100</f>
        <v>100</v>
      </c>
      <c r="H276" s="318"/>
    </row>
    <row r="277" spans="1:8" s="319" customFormat="1" ht="14.25" customHeight="1">
      <c r="A277" s="218"/>
      <c r="B277" s="248"/>
      <c r="C277" s="158" t="s">
        <v>111</v>
      </c>
      <c r="D277" s="202"/>
      <c r="E277" s="207"/>
      <c r="F277" s="204"/>
      <c r="G277" s="205"/>
      <c r="H277" s="318"/>
    </row>
    <row r="278" spans="1:8" s="321" customFormat="1" ht="14.25" customHeight="1">
      <c r="A278" s="218"/>
      <c r="B278" s="234"/>
      <c r="C278" s="235" t="s">
        <v>114</v>
      </c>
      <c r="D278" s="229">
        <v>172805</v>
      </c>
      <c r="E278" s="229">
        <v>120012</v>
      </c>
      <c r="F278" s="230">
        <v>120012</v>
      </c>
      <c r="G278" s="236">
        <f>(F278/E278)*100</f>
        <v>100</v>
      </c>
      <c r="H278" s="320"/>
    </row>
    <row r="279" spans="1:8" ht="30.75" customHeight="1">
      <c r="A279" s="218"/>
      <c r="B279" s="232">
        <v>85321</v>
      </c>
      <c r="C279" s="267" t="s">
        <v>61</v>
      </c>
      <c r="D279" s="214">
        <f>D280</f>
        <v>208022</v>
      </c>
      <c r="E279" s="214">
        <f>E280</f>
        <v>255927</v>
      </c>
      <c r="F279" s="215">
        <f>F280</f>
        <v>255015.18</v>
      </c>
      <c r="G279" s="216">
        <f>(F279/E279)*100</f>
        <v>99.64371871666529</v>
      </c>
      <c r="H279" s="20"/>
    </row>
    <row r="280" spans="1:8" ht="17.25" customHeight="1">
      <c r="A280" s="218"/>
      <c r="B280" s="248"/>
      <c r="C280" s="206" t="s">
        <v>109</v>
      </c>
      <c r="D280" s="203">
        <v>208022</v>
      </c>
      <c r="E280" s="202">
        <v>255927</v>
      </c>
      <c r="F280" s="284">
        <v>255015.18</v>
      </c>
      <c r="G280" s="211">
        <f>(F280/E280)*100</f>
        <v>99.64371871666529</v>
      </c>
      <c r="H280" s="20"/>
    </row>
    <row r="281" spans="1:8" ht="12.75" customHeight="1">
      <c r="A281" s="218"/>
      <c r="B281" s="248"/>
      <c r="C281" s="158" t="s">
        <v>111</v>
      </c>
      <c r="D281" s="203"/>
      <c r="E281" s="202"/>
      <c r="F281" s="284"/>
      <c r="G281" s="211"/>
      <c r="H281" s="20"/>
    </row>
    <row r="282" spans="1:8" ht="13.5" customHeight="1">
      <c r="A282" s="218"/>
      <c r="B282" s="234"/>
      <c r="C282" s="166" t="s">
        <v>112</v>
      </c>
      <c r="D282" s="229">
        <v>153987</v>
      </c>
      <c r="E282" s="229">
        <v>169787</v>
      </c>
      <c r="F282" s="230">
        <v>168916.23</v>
      </c>
      <c r="G282" s="236">
        <f>(F282/E282)*100</f>
        <v>99.48713976924029</v>
      </c>
      <c r="H282" s="20"/>
    </row>
    <row r="283" spans="1:8" ht="16.5" customHeight="1">
      <c r="A283" s="218"/>
      <c r="B283" s="232">
        <v>85333</v>
      </c>
      <c r="C283" s="213" t="s">
        <v>63</v>
      </c>
      <c r="D283" s="214">
        <f>D284</f>
        <v>2664794</v>
      </c>
      <c r="E283" s="214">
        <f>E284</f>
        <v>2595727</v>
      </c>
      <c r="F283" s="215">
        <f>F284</f>
        <v>2595503.85</v>
      </c>
      <c r="G283" s="216">
        <f>(F283/E283)*100</f>
        <v>99.99140317914788</v>
      </c>
      <c r="H283" s="20"/>
    </row>
    <row r="284" spans="1:8" ht="15">
      <c r="A284" s="218"/>
      <c r="B284" s="248"/>
      <c r="C284" s="206" t="s">
        <v>109</v>
      </c>
      <c r="D284" s="203">
        <v>2664794</v>
      </c>
      <c r="E284" s="202">
        <v>2595727</v>
      </c>
      <c r="F284" s="284">
        <v>2595503.85</v>
      </c>
      <c r="G284" s="211">
        <f>(F284/E284)*100</f>
        <v>99.99140317914788</v>
      </c>
      <c r="H284" s="20"/>
    </row>
    <row r="285" spans="1:8" ht="12.75" customHeight="1">
      <c r="A285" s="218"/>
      <c r="B285" s="248"/>
      <c r="C285" s="158" t="s">
        <v>111</v>
      </c>
      <c r="D285" s="203"/>
      <c r="E285" s="202"/>
      <c r="F285" s="284"/>
      <c r="G285" s="211"/>
      <c r="H285" s="20"/>
    </row>
    <row r="286" spans="1:8" ht="15" customHeight="1">
      <c r="A286" s="218"/>
      <c r="B286" s="234"/>
      <c r="C286" s="322" t="s">
        <v>112</v>
      </c>
      <c r="D286" s="312">
        <v>2439032</v>
      </c>
      <c r="E286" s="229">
        <v>2338280</v>
      </c>
      <c r="F286" s="323">
        <v>2338275.96</v>
      </c>
      <c r="G286" s="236">
        <f>(F286/E286)*100</f>
        <v>99.99982722342918</v>
      </c>
      <c r="H286" s="20"/>
    </row>
    <row r="287" spans="1:8" ht="12.75" customHeight="1" hidden="1" outlineLevel="1">
      <c r="A287" s="217"/>
      <c r="B287" s="289">
        <v>85334</v>
      </c>
      <c r="C287" s="213" t="s">
        <v>64</v>
      </c>
      <c r="D287" s="214">
        <f>D288</f>
        <v>0</v>
      </c>
      <c r="E287" s="214">
        <f>E288</f>
        <v>0</v>
      </c>
      <c r="F287" s="304">
        <f>F288</f>
        <v>0</v>
      </c>
      <c r="G287" s="216" t="e">
        <f>(F287/E287)*100</f>
        <v>#DIV/0!</v>
      </c>
      <c r="H287" s="20"/>
    </row>
    <row r="288" spans="1:8" ht="12.75" customHeight="1" hidden="1" outlineLevel="1">
      <c r="A288" s="217"/>
      <c r="B288" s="268"/>
      <c r="C288" s="235" t="s">
        <v>109</v>
      </c>
      <c r="D288" s="229"/>
      <c r="E288" s="229"/>
      <c r="F288" s="323"/>
      <c r="G288" s="236" t="e">
        <f>(F288/E288)*100</f>
        <v>#DIV/0!</v>
      </c>
      <c r="H288" s="20"/>
    </row>
    <row r="289" spans="1:8" ht="15" customHeight="1" collapsed="1">
      <c r="A289" s="218"/>
      <c r="B289" s="248">
        <v>85395</v>
      </c>
      <c r="C289" s="206" t="s">
        <v>49</v>
      </c>
      <c r="D289" s="203">
        <f>D290+D293</f>
        <v>0</v>
      </c>
      <c r="E289" s="214">
        <f>E290+E293</f>
        <v>743618</v>
      </c>
      <c r="F289" s="274">
        <f>F290+F293</f>
        <v>721658.23</v>
      </c>
      <c r="G289" s="211">
        <f>(F289/E289)*100</f>
        <v>97.0469017694569</v>
      </c>
      <c r="H289" s="20"/>
    </row>
    <row r="290" spans="1:8" ht="17.25" customHeight="1">
      <c r="A290" s="218"/>
      <c r="B290" s="248"/>
      <c r="C290" s="206" t="s">
        <v>109</v>
      </c>
      <c r="D290" s="203"/>
      <c r="E290" s="202">
        <v>743618</v>
      </c>
      <c r="F290" s="284">
        <v>721658.23</v>
      </c>
      <c r="G290" s="211">
        <f>(F290/E290)*100</f>
        <v>97.0469017694569</v>
      </c>
      <c r="H290" s="20"/>
    </row>
    <row r="291" spans="1:8" ht="12.75" customHeight="1">
      <c r="A291" s="218"/>
      <c r="B291" s="248"/>
      <c r="C291" s="158" t="s">
        <v>111</v>
      </c>
      <c r="D291" s="203"/>
      <c r="E291" s="202"/>
      <c r="F291" s="284"/>
      <c r="G291" s="211"/>
      <c r="H291" s="20"/>
    </row>
    <row r="292" spans="1:8" ht="13.5" customHeight="1">
      <c r="A292" s="218"/>
      <c r="B292" s="248"/>
      <c r="C292" s="158" t="s">
        <v>112</v>
      </c>
      <c r="D292" s="203"/>
      <c r="E292" s="202">
        <v>450447</v>
      </c>
      <c r="F292" s="284">
        <v>441445.97</v>
      </c>
      <c r="G292" s="211">
        <f>(F292/E292)*100</f>
        <v>98.00175603345122</v>
      </c>
      <c r="H292" s="20"/>
    </row>
    <row r="293" spans="1:8" ht="13.5" customHeight="1">
      <c r="A293" s="234"/>
      <c r="B293" s="234"/>
      <c r="C293" s="263" t="s">
        <v>135</v>
      </c>
      <c r="D293" s="264"/>
      <c r="E293" s="264"/>
      <c r="F293" s="226"/>
      <c r="G293" s="236" t="e">
        <f>(F293/E293)*100</f>
        <v>#DIV/0!</v>
      </c>
      <c r="H293" s="20"/>
    </row>
    <row r="294" spans="1:8" s="2" customFormat="1" ht="14.25" customHeight="1">
      <c r="A294" s="237">
        <v>854</v>
      </c>
      <c r="B294" s="237"/>
      <c r="C294" s="239" t="s">
        <v>145</v>
      </c>
      <c r="D294" s="196">
        <f aca="true" t="shared" si="15" ref="D294:F295">D299+D305+D310+D314+D325+D323+D318</f>
        <v>7120256</v>
      </c>
      <c r="E294" s="196">
        <f t="shared" si="15"/>
        <v>7291092</v>
      </c>
      <c r="F294" s="198">
        <f t="shared" si="15"/>
        <v>7288976.01</v>
      </c>
      <c r="G294" s="231">
        <f>(F294/E294)*100</f>
        <v>99.97097842133935</v>
      </c>
      <c r="H294" s="300"/>
    </row>
    <row r="295" spans="1:8" ht="17.25" customHeight="1">
      <c r="A295" s="218"/>
      <c r="B295" s="248"/>
      <c r="C295" s="206" t="s">
        <v>109</v>
      </c>
      <c r="D295" s="202">
        <f t="shared" si="15"/>
        <v>7114256</v>
      </c>
      <c r="E295" s="202">
        <f t="shared" si="15"/>
        <v>7284592</v>
      </c>
      <c r="F295" s="204">
        <f t="shared" si="15"/>
        <v>7282476.01</v>
      </c>
      <c r="G295" s="211">
        <f>(F295/E295)*100</f>
        <v>99.97095252554982</v>
      </c>
      <c r="H295" s="20"/>
    </row>
    <row r="296" spans="1:8" ht="12.75" customHeight="1">
      <c r="A296" s="218"/>
      <c r="B296" s="248"/>
      <c r="C296" s="158" t="s">
        <v>111</v>
      </c>
      <c r="D296" s="202"/>
      <c r="E296" s="202"/>
      <c r="F296" s="204"/>
      <c r="G296" s="211"/>
      <c r="H296" s="20"/>
    </row>
    <row r="297" spans="1:8" s="10" customFormat="1" ht="17.25" customHeight="1">
      <c r="A297" s="218"/>
      <c r="B297" s="248"/>
      <c r="C297" s="286" t="s">
        <v>112</v>
      </c>
      <c r="D297" s="202">
        <f>D302+D308+D313+D321+D317</f>
        <v>5957768</v>
      </c>
      <c r="E297" s="202">
        <f>E302+E308+E313+E321+E317</f>
        <v>6114359</v>
      </c>
      <c r="F297" s="204">
        <f>F302+F308+F313+F321+F317</f>
        <v>6114223</v>
      </c>
      <c r="G297" s="205">
        <f>(F297/E297)*100</f>
        <v>99.99777572759466</v>
      </c>
      <c r="H297" s="292"/>
    </row>
    <row r="298" spans="1:8" s="297" customFormat="1" ht="15">
      <c r="A298" s="243"/>
      <c r="B298" s="244"/>
      <c r="C298" s="324" t="s">
        <v>135</v>
      </c>
      <c r="D298" s="283">
        <f>D309+D303+D322</f>
        <v>6000</v>
      </c>
      <c r="E298" s="283">
        <f>E309+E303+E322</f>
        <v>6500</v>
      </c>
      <c r="F298" s="325">
        <f>F309+F303+F322</f>
        <v>6500</v>
      </c>
      <c r="G298" s="247">
        <f>(F298/E298)*100</f>
        <v>100</v>
      </c>
      <c r="H298" s="296"/>
    </row>
    <row r="299" spans="1:8" ht="27.75" customHeight="1">
      <c r="A299" s="218"/>
      <c r="B299" s="232">
        <v>85403</v>
      </c>
      <c r="C299" s="213" t="s">
        <v>146</v>
      </c>
      <c r="D299" s="214">
        <f>D300+D303</f>
        <v>3654785</v>
      </c>
      <c r="E299" s="214">
        <f>E300+E303</f>
        <v>3899978</v>
      </c>
      <c r="F299" s="215">
        <f>F300+F303</f>
        <v>3899728.01</v>
      </c>
      <c r="G299" s="216">
        <f>(F299/E299)*100</f>
        <v>99.99358996384082</v>
      </c>
      <c r="H299" s="20"/>
    </row>
    <row r="300" spans="1:8" ht="15">
      <c r="A300" s="218"/>
      <c r="B300" s="248"/>
      <c r="C300" s="206" t="s">
        <v>109</v>
      </c>
      <c r="D300" s="202">
        <v>3648785</v>
      </c>
      <c r="E300" s="207">
        <v>3893478</v>
      </c>
      <c r="F300" s="204">
        <v>3893228.01</v>
      </c>
      <c r="G300" s="205">
        <f>(F300/E300)*100</f>
        <v>99.99357926255136</v>
      </c>
      <c r="H300" s="20"/>
    </row>
    <row r="301" spans="1:8" ht="12" customHeight="1">
      <c r="A301" s="218"/>
      <c r="B301" s="248"/>
      <c r="C301" s="158" t="s">
        <v>111</v>
      </c>
      <c r="D301" s="202"/>
      <c r="E301" s="203"/>
      <c r="F301" s="204"/>
      <c r="G301" s="205"/>
      <c r="H301" s="20"/>
    </row>
    <row r="302" spans="1:8" s="10" customFormat="1" ht="15.75" customHeight="1">
      <c r="A302" s="218"/>
      <c r="B302" s="248"/>
      <c r="C302" s="286" t="s">
        <v>112</v>
      </c>
      <c r="D302" s="202">
        <v>3186450</v>
      </c>
      <c r="E302" s="203">
        <v>3417546</v>
      </c>
      <c r="F302" s="204">
        <v>3417545.74</v>
      </c>
      <c r="G302" s="205">
        <f>(F302/E302)*100</f>
        <v>99.9999923922019</v>
      </c>
      <c r="H302" s="292"/>
    </row>
    <row r="303" spans="1:8" s="297" customFormat="1" ht="18.75" customHeight="1">
      <c r="A303" s="243"/>
      <c r="B303" s="253"/>
      <c r="C303" s="254" t="s">
        <v>135</v>
      </c>
      <c r="D303" s="224">
        <v>6000</v>
      </c>
      <c r="E303" s="283">
        <v>6500</v>
      </c>
      <c r="F303" s="246">
        <v>6500</v>
      </c>
      <c r="G303" s="227">
        <f>(F303/E303)*100</f>
        <v>100</v>
      </c>
      <c r="H303" s="296"/>
    </row>
    <row r="304" spans="1:8" s="10" customFormat="1" ht="30" customHeight="1">
      <c r="A304" s="218"/>
      <c r="B304" s="250">
        <v>85406</v>
      </c>
      <c r="C304" s="233" t="s">
        <v>147</v>
      </c>
      <c r="D304" s="214"/>
      <c r="E304" s="251"/>
      <c r="F304" s="215"/>
      <c r="G304" s="252"/>
      <c r="H304" s="292"/>
    </row>
    <row r="305" spans="1:8" ht="15.75" customHeight="1">
      <c r="A305" s="218"/>
      <c r="B305" s="248"/>
      <c r="C305" s="158" t="s">
        <v>148</v>
      </c>
      <c r="D305" s="202">
        <f>D306+D309</f>
        <v>1041194</v>
      </c>
      <c r="E305" s="203">
        <f>E306+E309</f>
        <v>979616</v>
      </c>
      <c r="F305" s="204">
        <f>F306+F309</f>
        <v>979373.52</v>
      </c>
      <c r="G305" s="205">
        <f>(F305/E305)*100</f>
        <v>99.9752474438964</v>
      </c>
      <c r="H305" s="20"/>
    </row>
    <row r="306" spans="1:8" ht="16.5" customHeight="1">
      <c r="A306" s="218"/>
      <c r="B306" s="248"/>
      <c r="C306" s="206" t="s">
        <v>109</v>
      </c>
      <c r="D306" s="202">
        <v>1041194</v>
      </c>
      <c r="E306" s="207">
        <v>979616</v>
      </c>
      <c r="F306" s="204">
        <v>979373.52</v>
      </c>
      <c r="G306" s="205">
        <f>(F306/E306)*100</f>
        <v>99.9752474438964</v>
      </c>
      <c r="H306" s="20"/>
    </row>
    <row r="307" spans="1:8" s="9" customFormat="1" ht="14.25" customHeight="1">
      <c r="A307" s="218"/>
      <c r="B307" s="248"/>
      <c r="C307" s="242" t="s">
        <v>111</v>
      </c>
      <c r="D307" s="202"/>
      <c r="E307" s="203"/>
      <c r="F307" s="204"/>
      <c r="G307" s="205"/>
      <c r="H307" s="301"/>
    </row>
    <row r="308" spans="1:8" ht="15" customHeight="1">
      <c r="A308" s="218"/>
      <c r="B308" s="248"/>
      <c r="C308" s="158" t="s">
        <v>112</v>
      </c>
      <c r="D308" s="202">
        <v>917114</v>
      </c>
      <c r="E308" s="207">
        <v>864839</v>
      </c>
      <c r="F308" s="204">
        <v>864752.66</v>
      </c>
      <c r="G308" s="205">
        <f>(F308/E308)*100</f>
        <v>99.9900166389351</v>
      </c>
      <c r="H308" s="20"/>
    </row>
    <row r="309" spans="1:8" ht="15" customHeight="1" outlineLevel="2">
      <c r="A309" s="218"/>
      <c r="B309" s="248"/>
      <c r="C309" s="254" t="s">
        <v>135</v>
      </c>
      <c r="D309" s="224"/>
      <c r="E309" s="225"/>
      <c r="F309" s="246"/>
      <c r="G309" s="205" t="e">
        <f>(F309/E309)*100</f>
        <v>#DIV/0!</v>
      </c>
      <c r="H309" s="20"/>
    </row>
    <row r="310" spans="1:8" ht="15">
      <c r="A310" s="218"/>
      <c r="B310" s="232">
        <v>85410</v>
      </c>
      <c r="C310" s="213" t="s">
        <v>67</v>
      </c>
      <c r="D310" s="214">
        <f>D311</f>
        <v>590743</v>
      </c>
      <c r="E310" s="214">
        <f>E311</f>
        <v>552180</v>
      </c>
      <c r="F310" s="215">
        <f>F311</f>
        <v>552026.23</v>
      </c>
      <c r="G310" s="216">
        <f>(F310/E310)*100</f>
        <v>99.97215219674743</v>
      </c>
      <c r="H310" s="20"/>
    </row>
    <row r="311" spans="1:8" ht="15" customHeight="1">
      <c r="A311" s="218"/>
      <c r="B311" s="218"/>
      <c r="C311" s="206" t="s">
        <v>109</v>
      </c>
      <c r="D311" s="202">
        <v>590743</v>
      </c>
      <c r="E311" s="202">
        <v>552180</v>
      </c>
      <c r="F311" s="204">
        <v>552026.23</v>
      </c>
      <c r="G311" s="205">
        <f>(F311/E311)*100</f>
        <v>99.97215219674743</v>
      </c>
      <c r="H311" s="20"/>
    </row>
    <row r="312" spans="1:8" s="9" customFormat="1" ht="12" customHeight="1">
      <c r="A312" s="218"/>
      <c r="B312" s="218"/>
      <c r="C312" s="242" t="s">
        <v>111</v>
      </c>
      <c r="D312" s="202"/>
      <c r="E312" s="202"/>
      <c r="F312" s="204"/>
      <c r="G312" s="205"/>
      <c r="H312" s="301"/>
    </row>
    <row r="313" spans="1:8" ht="15">
      <c r="A313" s="218"/>
      <c r="B313" s="380"/>
      <c r="C313" s="388" t="s">
        <v>112</v>
      </c>
      <c r="D313" s="395">
        <v>492849</v>
      </c>
      <c r="E313" s="382">
        <v>480348</v>
      </c>
      <c r="F313" s="383">
        <v>480298.79</v>
      </c>
      <c r="G313" s="391">
        <f>(F313/E313)*100</f>
        <v>99.98975534404224</v>
      </c>
      <c r="H313" s="20"/>
    </row>
    <row r="314" spans="1:8" ht="15" hidden="1" outlineLevel="1">
      <c r="A314" s="218"/>
      <c r="B314" s="218">
        <v>85415</v>
      </c>
      <c r="C314" s="206" t="s">
        <v>68</v>
      </c>
      <c r="D314" s="203">
        <f>D315</f>
        <v>0</v>
      </c>
      <c r="E314" s="202">
        <f>E315</f>
        <v>0</v>
      </c>
      <c r="F314" s="284">
        <f>F315</f>
        <v>0</v>
      </c>
      <c r="G314" s="211" t="e">
        <f>(F314/E314)*100</f>
        <v>#DIV/0!</v>
      </c>
      <c r="H314" s="20"/>
    </row>
    <row r="315" spans="1:8" ht="15" hidden="1" outlineLevel="1">
      <c r="A315" s="218"/>
      <c r="B315" s="218"/>
      <c r="C315" s="206" t="s">
        <v>109</v>
      </c>
      <c r="D315" s="203"/>
      <c r="E315" s="202"/>
      <c r="F315" s="284"/>
      <c r="G315" s="211" t="e">
        <f>(F315/E315)*100</f>
        <v>#DIV/0!</v>
      </c>
      <c r="H315" s="20"/>
    </row>
    <row r="316" spans="1:8" s="9" customFormat="1" ht="12.75" customHeight="1" hidden="1" outlineLevel="1">
      <c r="A316" s="218"/>
      <c r="B316" s="218"/>
      <c r="C316" s="242" t="s">
        <v>111</v>
      </c>
      <c r="D316" s="203"/>
      <c r="E316" s="202"/>
      <c r="F316" s="284"/>
      <c r="G316" s="211"/>
      <c r="H316" s="301"/>
    </row>
    <row r="317" spans="1:8" ht="15" hidden="1" outlineLevel="1">
      <c r="A317" s="218"/>
      <c r="B317" s="234"/>
      <c r="C317" s="322" t="s">
        <v>112</v>
      </c>
      <c r="D317" s="312"/>
      <c r="E317" s="229"/>
      <c r="F317" s="323"/>
      <c r="G317" s="236" t="e">
        <f>(F317/E317)*100</f>
        <v>#DIV/0!</v>
      </c>
      <c r="H317" s="20"/>
    </row>
    <row r="318" spans="1:8" ht="16.5" customHeight="1" collapsed="1">
      <c r="A318" s="218"/>
      <c r="B318" s="250">
        <v>85421</v>
      </c>
      <c r="C318" s="326" t="s">
        <v>69</v>
      </c>
      <c r="D318" s="214">
        <f>D319+D322</f>
        <v>1756570</v>
      </c>
      <c r="E318" s="203">
        <f>E319+E322</f>
        <v>1802141</v>
      </c>
      <c r="F318" s="215">
        <f>F319+F322</f>
        <v>1801896.25</v>
      </c>
      <c r="G318" s="252">
        <f>(F318/E318)*100</f>
        <v>99.98641893170401</v>
      </c>
      <c r="H318" s="20"/>
    </row>
    <row r="319" spans="1:8" ht="14.25" customHeight="1">
      <c r="A319" s="218"/>
      <c r="B319" s="248"/>
      <c r="C319" s="206" t="s">
        <v>109</v>
      </c>
      <c r="D319" s="202">
        <v>1756570</v>
      </c>
      <c r="E319" s="207">
        <v>1802141</v>
      </c>
      <c r="F319" s="204">
        <v>1801896.25</v>
      </c>
      <c r="G319" s="205">
        <f>(F319/E319)*100</f>
        <v>99.98641893170401</v>
      </c>
      <c r="H319" s="20"/>
    </row>
    <row r="320" spans="1:8" ht="12.75" customHeight="1">
      <c r="A320" s="218"/>
      <c r="B320" s="248"/>
      <c r="C320" s="158" t="s">
        <v>111</v>
      </c>
      <c r="D320" s="202"/>
      <c r="E320" s="207"/>
      <c r="F320" s="204"/>
      <c r="G320" s="205"/>
      <c r="H320" s="20"/>
    </row>
    <row r="321" spans="1:8" ht="14.25" customHeight="1">
      <c r="A321" s="218"/>
      <c r="B321" s="248"/>
      <c r="C321" s="158" t="s">
        <v>112</v>
      </c>
      <c r="D321" s="202">
        <v>1361355</v>
      </c>
      <c r="E321" s="207">
        <v>1351626</v>
      </c>
      <c r="F321" s="204">
        <v>1351625.81</v>
      </c>
      <c r="G321" s="205">
        <f aca="true" t="shared" si="16" ref="G321:G328">(F321/E321)*100</f>
        <v>99.99998594285697</v>
      </c>
      <c r="H321" s="20"/>
    </row>
    <row r="322" spans="1:8" ht="14.25" customHeight="1">
      <c r="A322" s="218"/>
      <c r="B322" s="248"/>
      <c r="C322" s="254" t="s">
        <v>135</v>
      </c>
      <c r="D322" s="224"/>
      <c r="E322" s="225"/>
      <c r="F322" s="246"/>
      <c r="G322" s="205" t="e">
        <f t="shared" si="16"/>
        <v>#DIV/0!</v>
      </c>
      <c r="H322" s="20"/>
    </row>
    <row r="323" spans="1:8" ht="28.5" customHeight="1">
      <c r="A323" s="218"/>
      <c r="B323" s="250">
        <v>85446</v>
      </c>
      <c r="C323" s="326" t="s">
        <v>95</v>
      </c>
      <c r="D323" s="214">
        <f>D324</f>
        <v>45690</v>
      </c>
      <c r="E323" s="251">
        <f>E324</f>
        <v>16257</v>
      </c>
      <c r="F323" s="215">
        <f>F324</f>
        <v>15032</v>
      </c>
      <c r="G323" s="252">
        <f t="shared" si="16"/>
        <v>92.46478440056592</v>
      </c>
      <c r="H323" s="20"/>
    </row>
    <row r="324" spans="1:8" ht="17.25" customHeight="1">
      <c r="A324" s="218"/>
      <c r="B324" s="248"/>
      <c r="C324" s="206" t="s">
        <v>109</v>
      </c>
      <c r="D324" s="202">
        <v>45690</v>
      </c>
      <c r="E324" s="207">
        <v>16257</v>
      </c>
      <c r="F324" s="204">
        <v>15032</v>
      </c>
      <c r="G324" s="205">
        <f t="shared" si="16"/>
        <v>92.46478440056592</v>
      </c>
      <c r="H324" s="20"/>
    </row>
    <row r="325" spans="1:8" ht="14.25" customHeight="1">
      <c r="A325" s="218"/>
      <c r="B325" s="232">
        <v>85495</v>
      </c>
      <c r="C325" s="213" t="s">
        <v>49</v>
      </c>
      <c r="D325" s="214">
        <f>D326</f>
        <v>31274</v>
      </c>
      <c r="E325" s="214">
        <f>E326</f>
        <v>40920</v>
      </c>
      <c r="F325" s="215">
        <f>F326</f>
        <v>40920</v>
      </c>
      <c r="G325" s="216">
        <f t="shared" si="16"/>
        <v>100</v>
      </c>
      <c r="H325" s="20"/>
    </row>
    <row r="326" spans="1:8" s="10" customFormat="1" ht="19.5" customHeight="1">
      <c r="A326" s="234"/>
      <c r="B326" s="270"/>
      <c r="C326" s="279" t="s">
        <v>109</v>
      </c>
      <c r="D326" s="229">
        <v>31274</v>
      </c>
      <c r="E326" s="327">
        <v>40920</v>
      </c>
      <c r="F326" s="230">
        <v>40920</v>
      </c>
      <c r="G326" s="309">
        <f t="shared" si="16"/>
        <v>100</v>
      </c>
      <c r="H326" s="292"/>
    </row>
    <row r="327" spans="1:8" s="297" customFormat="1" ht="29.25" customHeight="1">
      <c r="A327" s="278">
        <v>921</v>
      </c>
      <c r="B327" s="328"/>
      <c r="C327" s="329" t="s">
        <v>149</v>
      </c>
      <c r="D327" s="196">
        <f>D332+D336+D340</f>
        <v>34750</v>
      </c>
      <c r="E327" s="196">
        <f>E332+E336+E340</f>
        <v>34750</v>
      </c>
      <c r="F327" s="330">
        <f>F332+F336+F340</f>
        <v>28535.65</v>
      </c>
      <c r="G327" s="231">
        <f t="shared" si="16"/>
        <v>82.1169784172662</v>
      </c>
      <c r="H327" s="296"/>
    </row>
    <row r="328" spans="1:8" ht="14.25" customHeight="1">
      <c r="A328" s="278"/>
      <c r="B328" s="248"/>
      <c r="C328" s="206" t="s">
        <v>109</v>
      </c>
      <c r="D328" s="202">
        <f>D333+D337+D340</f>
        <v>34750</v>
      </c>
      <c r="E328" s="202">
        <f>E333+E337+E340</f>
        <v>34750</v>
      </c>
      <c r="F328" s="204">
        <f>F333+F337+F340</f>
        <v>28535.65</v>
      </c>
      <c r="G328" s="211">
        <f t="shared" si="16"/>
        <v>82.1169784172662</v>
      </c>
      <c r="H328" s="20"/>
    </row>
    <row r="329" spans="1:8" ht="13.5" customHeight="1">
      <c r="A329" s="278"/>
      <c r="B329" s="248"/>
      <c r="C329" s="158" t="s">
        <v>111</v>
      </c>
      <c r="D329" s="202"/>
      <c r="E329" s="202"/>
      <c r="F329" s="204"/>
      <c r="G329" s="211"/>
      <c r="H329" s="20"/>
    </row>
    <row r="330" spans="1:8" ht="15.75" customHeight="1" outlineLevel="1">
      <c r="A330" s="278"/>
      <c r="B330" s="248"/>
      <c r="C330" s="158" t="s">
        <v>112</v>
      </c>
      <c r="D330" s="202">
        <f>D335</f>
        <v>1050</v>
      </c>
      <c r="E330" s="202">
        <f>E335</f>
        <v>1050</v>
      </c>
      <c r="F330" s="204">
        <f>F335</f>
        <v>200</v>
      </c>
      <c r="G330" s="211"/>
      <c r="H330" s="20"/>
    </row>
    <row r="331" spans="1:8" s="10" customFormat="1" ht="15" customHeight="1">
      <c r="A331" s="278"/>
      <c r="B331" s="234"/>
      <c r="C331" s="279" t="s">
        <v>114</v>
      </c>
      <c r="D331" s="229">
        <f>D339</f>
        <v>20000</v>
      </c>
      <c r="E331" s="229">
        <f>E339</f>
        <v>20000</v>
      </c>
      <c r="F331" s="230">
        <f>F339</f>
        <v>20000</v>
      </c>
      <c r="G331" s="236">
        <f>(F331/E331)*100</f>
        <v>100</v>
      </c>
      <c r="H331" s="292"/>
    </row>
    <row r="332" spans="1:8" ht="15">
      <c r="A332" s="278"/>
      <c r="B332" s="248">
        <v>92105</v>
      </c>
      <c r="C332" s="206" t="s">
        <v>100</v>
      </c>
      <c r="D332" s="202">
        <f>D333</f>
        <v>14750</v>
      </c>
      <c r="E332" s="203">
        <f>E333</f>
        <v>14750</v>
      </c>
      <c r="F332" s="204">
        <f>F333</f>
        <v>8535.65</v>
      </c>
      <c r="G332" s="205">
        <f>(F332/E332)*100</f>
        <v>57.86881355932203</v>
      </c>
      <c r="H332" s="20"/>
    </row>
    <row r="333" spans="1:8" ht="15">
      <c r="A333" s="278"/>
      <c r="B333" s="248"/>
      <c r="C333" s="206" t="s">
        <v>109</v>
      </c>
      <c r="D333" s="202">
        <v>14750</v>
      </c>
      <c r="E333" s="207">
        <v>14750</v>
      </c>
      <c r="F333" s="204">
        <v>8535.65</v>
      </c>
      <c r="G333" s="205">
        <f>(F333/E333)*100</f>
        <v>57.86881355932203</v>
      </c>
      <c r="H333" s="20"/>
    </row>
    <row r="334" spans="1:8" ht="13.5" customHeight="1">
      <c r="A334" s="218"/>
      <c r="B334" s="248"/>
      <c r="C334" s="158" t="s">
        <v>111</v>
      </c>
      <c r="D334" s="202"/>
      <c r="E334" s="207"/>
      <c r="F334" s="204"/>
      <c r="G334" s="205"/>
      <c r="H334" s="20"/>
    </row>
    <row r="335" spans="1:8" s="4" customFormat="1" ht="14.25" customHeight="1">
      <c r="A335" s="218"/>
      <c r="B335" s="234"/>
      <c r="C335" s="166" t="s">
        <v>112</v>
      </c>
      <c r="D335" s="229">
        <v>1050</v>
      </c>
      <c r="E335" s="229">
        <v>1050</v>
      </c>
      <c r="F335" s="230">
        <v>200</v>
      </c>
      <c r="G335" s="236"/>
      <c r="H335" s="298"/>
    </row>
    <row r="336" spans="1:8" ht="15">
      <c r="A336" s="218"/>
      <c r="B336" s="232">
        <v>92116</v>
      </c>
      <c r="C336" s="267" t="s">
        <v>101</v>
      </c>
      <c r="D336" s="214">
        <f>D337</f>
        <v>20000</v>
      </c>
      <c r="E336" s="214">
        <f>E337</f>
        <v>20000</v>
      </c>
      <c r="F336" s="215">
        <f>F337</f>
        <v>20000</v>
      </c>
      <c r="G336" s="216">
        <f>(F336/E336)*100</f>
        <v>100</v>
      </c>
      <c r="H336" s="20"/>
    </row>
    <row r="337" spans="1:8" ht="15">
      <c r="A337" s="218"/>
      <c r="B337" s="240"/>
      <c r="C337" s="241" t="s">
        <v>109</v>
      </c>
      <c r="D337" s="207">
        <v>20000</v>
      </c>
      <c r="E337" s="202">
        <v>20000</v>
      </c>
      <c r="F337" s="204">
        <v>20000</v>
      </c>
      <c r="G337" s="205">
        <f>(F337/E337)*100</f>
        <v>100</v>
      </c>
      <c r="H337" s="20"/>
    </row>
    <row r="338" spans="1:8" ht="15">
      <c r="A338" s="218"/>
      <c r="B338" s="240"/>
      <c r="C338" s="242" t="s">
        <v>111</v>
      </c>
      <c r="D338" s="207"/>
      <c r="E338" s="202"/>
      <c r="F338" s="204"/>
      <c r="G338" s="205"/>
      <c r="H338" s="20"/>
    </row>
    <row r="339" spans="1:8" s="10" customFormat="1" ht="15">
      <c r="A339" s="218"/>
      <c r="B339" s="234"/>
      <c r="C339" s="235" t="s">
        <v>114</v>
      </c>
      <c r="D339" s="229">
        <v>20000</v>
      </c>
      <c r="E339" s="229">
        <v>20000</v>
      </c>
      <c r="F339" s="230">
        <v>20000</v>
      </c>
      <c r="G339" s="236">
        <f>(F339/E339)*100</f>
        <v>100</v>
      </c>
      <c r="H339" s="292"/>
    </row>
    <row r="340" spans="1:8" ht="12.75" customHeight="1" hidden="1" outlineLevel="1">
      <c r="A340" s="218"/>
      <c r="B340" s="232">
        <v>92195</v>
      </c>
      <c r="C340" s="267" t="s">
        <v>49</v>
      </c>
      <c r="D340" s="214">
        <f>D341</f>
        <v>0</v>
      </c>
      <c r="E340" s="214">
        <f>E341</f>
        <v>0</v>
      </c>
      <c r="F340" s="215">
        <f>F341</f>
        <v>0</v>
      </c>
      <c r="G340" s="216" t="e">
        <f>(F340/E340)*100</f>
        <v>#DIV/0!</v>
      </c>
      <c r="H340" s="20"/>
    </row>
    <row r="341" spans="1:8" ht="12.75" customHeight="1" hidden="1" outlineLevel="1">
      <c r="A341" s="234"/>
      <c r="B341" s="234"/>
      <c r="C341" s="235" t="s">
        <v>109</v>
      </c>
      <c r="D341" s="229"/>
      <c r="E341" s="229"/>
      <c r="F341" s="230"/>
      <c r="G341" s="236" t="e">
        <f>(F341/E341)*100</f>
        <v>#DIV/0!</v>
      </c>
      <c r="H341" s="20"/>
    </row>
    <row r="342" spans="1:8" s="297" customFormat="1" ht="18.75" customHeight="1" collapsed="1">
      <c r="A342" s="278">
        <v>926</v>
      </c>
      <c r="B342" s="278"/>
      <c r="C342" s="331" t="s">
        <v>150</v>
      </c>
      <c r="D342" s="314">
        <f>D343</f>
        <v>25300</v>
      </c>
      <c r="E342" s="314">
        <f>E343</f>
        <v>25300</v>
      </c>
      <c r="F342" s="330">
        <f>F343</f>
        <v>24941.01</v>
      </c>
      <c r="G342" s="332">
        <f>(F342/E342)*100</f>
        <v>98.58106719367589</v>
      </c>
      <c r="H342" s="296"/>
    </row>
    <row r="343" spans="1:8" ht="17.25" customHeight="1">
      <c r="A343" s="217"/>
      <c r="B343" s="218"/>
      <c r="C343" s="206" t="s">
        <v>109</v>
      </c>
      <c r="D343" s="202">
        <f>D351+D347</f>
        <v>25300</v>
      </c>
      <c r="E343" s="202">
        <f>E351+E347</f>
        <v>25300</v>
      </c>
      <c r="F343" s="204">
        <f>F351+F347</f>
        <v>24941.01</v>
      </c>
      <c r="G343" s="211">
        <f>(F343/E343)*100</f>
        <v>98.58106719367589</v>
      </c>
      <c r="H343" s="20"/>
    </row>
    <row r="344" spans="1:8" ht="14.25" customHeight="1">
      <c r="A344" s="217"/>
      <c r="B344" s="218"/>
      <c r="C344" s="158" t="s">
        <v>111</v>
      </c>
      <c r="D344" s="202"/>
      <c r="E344" s="202"/>
      <c r="F344" s="204"/>
      <c r="G344" s="211"/>
      <c r="H344" s="20"/>
    </row>
    <row r="345" spans="1:8" ht="16.5" customHeight="1">
      <c r="A345" s="217"/>
      <c r="B345" s="234"/>
      <c r="C345" s="322" t="s">
        <v>112</v>
      </c>
      <c r="D345" s="229">
        <f>D349+D353</f>
        <v>6200</v>
      </c>
      <c r="E345" s="229">
        <f>E349+E353</f>
        <v>2910</v>
      </c>
      <c r="F345" s="230">
        <f>F349+F353</f>
        <v>2560</v>
      </c>
      <c r="G345" s="236">
        <f>(F345/E345)*100</f>
        <v>87.97250859106529</v>
      </c>
      <c r="H345" s="20"/>
    </row>
    <row r="346" spans="1:8" s="10" customFormat="1" ht="31.5" customHeight="1">
      <c r="A346" s="217"/>
      <c r="B346" s="218">
        <v>92605</v>
      </c>
      <c r="C346" s="206" t="s">
        <v>102</v>
      </c>
      <c r="D346" s="203">
        <f>D347</f>
        <v>25300</v>
      </c>
      <c r="E346" s="202">
        <f>E347</f>
        <v>25300</v>
      </c>
      <c r="F346" s="274">
        <f>F347</f>
        <v>24941.01</v>
      </c>
      <c r="G346" s="211">
        <f>(F346/E346)*100</f>
        <v>98.58106719367589</v>
      </c>
      <c r="H346" s="292"/>
    </row>
    <row r="347" spans="1:8" s="10" customFormat="1" ht="13.5" customHeight="1">
      <c r="A347" s="217"/>
      <c r="B347" s="218"/>
      <c r="C347" s="206" t="s">
        <v>109</v>
      </c>
      <c r="D347" s="203">
        <v>25300</v>
      </c>
      <c r="E347" s="202">
        <v>25300</v>
      </c>
      <c r="F347" s="284">
        <v>24941.01</v>
      </c>
      <c r="G347" s="211">
        <f>(F347/E347)*100</f>
        <v>98.58106719367589</v>
      </c>
      <c r="H347" s="292"/>
    </row>
    <row r="348" spans="1:8" s="10" customFormat="1" ht="13.5" customHeight="1">
      <c r="A348" s="217"/>
      <c r="B348" s="218"/>
      <c r="C348" s="158" t="s">
        <v>111</v>
      </c>
      <c r="D348" s="203"/>
      <c r="E348" s="202"/>
      <c r="F348" s="284"/>
      <c r="G348" s="211"/>
      <c r="H348" s="292"/>
    </row>
    <row r="349" spans="1:8" s="10" customFormat="1" ht="13.5" customHeight="1">
      <c r="A349" s="217"/>
      <c r="B349" s="234"/>
      <c r="C349" s="322" t="s">
        <v>112</v>
      </c>
      <c r="D349" s="312">
        <v>6200</v>
      </c>
      <c r="E349" s="229">
        <v>2910</v>
      </c>
      <c r="F349" s="308">
        <v>2560</v>
      </c>
      <c r="G349" s="236">
        <f>(F349/E349)*100</f>
        <v>87.97250859106529</v>
      </c>
      <c r="H349" s="292"/>
    </row>
    <row r="350" spans="1:8" ht="12.75" customHeight="1" hidden="1" outlineLevel="2">
      <c r="A350" s="217"/>
      <c r="B350" s="218">
        <v>92695</v>
      </c>
      <c r="C350" s="158" t="s">
        <v>49</v>
      </c>
      <c r="D350" s="202">
        <f>D351</f>
        <v>0</v>
      </c>
      <c r="E350" s="202">
        <f>E351</f>
        <v>0</v>
      </c>
      <c r="F350" s="204">
        <f>F351</f>
        <v>0</v>
      </c>
      <c r="G350" s="211" t="e">
        <f>(F350/E350)*100</f>
        <v>#DIV/0!</v>
      </c>
      <c r="H350" s="20"/>
    </row>
    <row r="351" spans="1:8" ht="12.75" customHeight="1" hidden="1" outlineLevel="2">
      <c r="A351" s="217"/>
      <c r="B351" s="218"/>
      <c r="C351" s="206" t="s">
        <v>109</v>
      </c>
      <c r="D351" s="202"/>
      <c r="E351" s="202"/>
      <c r="F351" s="204"/>
      <c r="G351" s="211" t="e">
        <f>(F351/E351)*100</f>
        <v>#DIV/0!</v>
      </c>
      <c r="H351" s="20"/>
    </row>
    <row r="352" spans="1:8" ht="12.75" customHeight="1" hidden="1" outlineLevel="2">
      <c r="A352" s="217"/>
      <c r="B352" s="218"/>
      <c r="C352" s="158" t="s">
        <v>111</v>
      </c>
      <c r="D352" s="202"/>
      <c r="E352" s="202"/>
      <c r="F352" s="204"/>
      <c r="G352" s="211"/>
      <c r="H352" s="20"/>
    </row>
    <row r="353" spans="1:8" s="10" customFormat="1" ht="12.75" customHeight="1" hidden="1" outlineLevel="2">
      <c r="A353" s="217"/>
      <c r="B353" s="218"/>
      <c r="C353" s="158" t="s">
        <v>112</v>
      </c>
      <c r="D353" s="202"/>
      <c r="E353" s="229"/>
      <c r="F353" s="230"/>
      <c r="G353" s="211" t="e">
        <f>(F353/E353)*100</f>
        <v>#DIV/0!</v>
      </c>
      <c r="H353" s="292"/>
    </row>
    <row r="354" spans="1:8" s="2" customFormat="1" ht="15" customHeight="1" collapsed="1">
      <c r="A354" s="333"/>
      <c r="B354" s="334"/>
      <c r="C354" s="335" t="s">
        <v>151</v>
      </c>
      <c r="D354" s="336">
        <f>D10+D13+D21+D33+D39+D51+D81+D115+D119+D202+D228+D269+D294+D327+D342+D197+D101+D28</f>
        <v>86679196</v>
      </c>
      <c r="E354" s="336">
        <f>E10+E13+E21+E33+E39+E51+E81+E115+E119+E202+E228+E269+E294+E327+E342+E197+E101+E28</f>
        <v>92192140</v>
      </c>
      <c r="F354" s="337">
        <f>F10+F13+F21+F33+F39+F51+F81+F115+F119+F202+F228+F269+F294+F327+F342+F197+F101+F28</f>
        <v>84031386.79000004</v>
      </c>
      <c r="G354" s="337">
        <f>(F354/E354)*100</f>
        <v>91.14810307039194</v>
      </c>
      <c r="H354" s="300"/>
    </row>
    <row r="355" spans="1:8" ht="15" customHeight="1">
      <c r="A355" s="338"/>
      <c r="B355" s="339"/>
      <c r="C355" s="400" t="s">
        <v>109</v>
      </c>
      <c r="D355" s="401">
        <f>D12+D14+D23+D35+D40+D52+D82+D102+D116+D120+D203+D229+D270+D295+D328+D351+D30+D343</f>
        <v>67902385</v>
      </c>
      <c r="E355" s="401">
        <f>E12+E14+E23+E35+E40+E52+E82+E102+E116+E120+E203+E229+E270+E295+E328+E351+E30+E343+E199</f>
        <v>71502945</v>
      </c>
      <c r="F355" s="402">
        <f>F12+F14+F23+F35+F40+F52+F82+F102+F116+F120+F203+F229+F270+F295+F328+F351+F30+F343+F199</f>
        <v>70207874.47000001</v>
      </c>
      <c r="G355" s="259">
        <f>(F355/E355)*100</f>
        <v>98.18878714715879</v>
      </c>
      <c r="H355" s="20"/>
    </row>
    <row r="356" spans="1:7" ht="13.5" customHeight="1">
      <c r="A356" s="340"/>
      <c r="B356" s="341"/>
      <c r="C356" s="158" t="s">
        <v>111</v>
      </c>
      <c r="D356" s="202"/>
      <c r="E356" s="202"/>
      <c r="F356" s="204"/>
      <c r="G356" s="211"/>
    </row>
    <row r="357" spans="1:9" ht="13.5" customHeight="1">
      <c r="A357" s="340"/>
      <c r="B357" s="341"/>
      <c r="C357" s="158" t="s">
        <v>112</v>
      </c>
      <c r="D357" s="202">
        <f>D16+D25+D42+D54+D84+D122+D231+D272+D297+D330+D353+D205+D201+D37+D345</f>
        <v>48336270</v>
      </c>
      <c r="E357" s="202">
        <f>E16+E25+E42+E54+E84+E122+E231+E272+E297+E330+E353+E205+E201+E37+E345</f>
        <v>50285280</v>
      </c>
      <c r="F357" s="204">
        <f>F16+F25+F42+F54+F84+F122+F231+F272+F297+F330+F353+F205+F201+F37+F345</f>
        <v>50163180.49</v>
      </c>
      <c r="G357" s="211">
        <f>(F357/E357)*100</f>
        <v>99.75718637740508</v>
      </c>
      <c r="I357" s="342">
        <f>SUM(F355,F361)</f>
        <v>84031386.79000002</v>
      </c>
    </row>
    <row r="358" spans="1:9" ht="13.5" customHeight="1">
      <c r="A358" s="340"/>
      <c r="B358" s="341"/>
      <c r="C358" s="241" t="s">
        <v>114</v>
      </c>
      <c r="D358" s="202">
        <f>D26+D123+D232+D331+D273+D206+D55+D32</f>
        <v>2707136</v>
      </c>
      <c r="E358" s="202">
        <f>E26+E123+E232+E331+E273+E206+E55+E32</f>
        <v>2667741</v>
      </c>
      <c r="F358" s="204">
        <f>F26+F123+F232+F331+F273+F206+F55+F32</f>
        <v>2642397.6799999997</v>
      </c>
      <c r="G358" s="211">
        <f>(F358/E358)*100</f>
        <v>99.05000822793517</v>
      </c>
      <c r="I358" s="342"/>
    </row>
    <row r="359" spans="1:7" ht="15.75" customHeight="1">
      <c r="A359" s="340"/>
      <c r="B359" s="341"/>
      <c r="C359" s="206" t="s">
        <v>132</v>
      </c>
      <c r="D359" s="202">
        <f aca="true" t="shared" si="17" ref="D359:F360">D104</f>
        <v>264845</v>
      </c>
      <c r="E359" s="202">
        <f t="shared" si="17"/>
        <v>264845</v>
      </c>
      <c r="F359" s="204">
        <f t="shared" si="17"/>
        <v>144936.56</v>
      </c>
      <c r="G359" s="211">
        <f>(F359/E359)*100</f>
        <v>54.72505050123657</v>
      </c>
    </row>
    <row r="360" spans="1:7" ht="18" customHeight="1">
      <c r="A360" s="340"/>
      <c r="B360" s="341"/>
      <c r="C360" s="206" t="s">
        <v>152</v>
      </c>
      <c r="D360" s="202">
        <f t="shared" si="17"/>
        <v>1878168</v>
      </c>
      <c r="E360" s="202">
        <f t="shared" si="17"/>
        <v>1878168</v>
      </c>
      <c r="F360" s="204">
        <f t="shared" si="17"/>
        <v>1428609.67</v>
      </c>
      <c r="G360" s="211">
        <f>(F360/E360)*100</f>
        <v>76.06399800230864</v>
      </c>
    </row>
    <row r="361" spans="1:7" s="344" customFormat="1" ht="18.75" customHeight="1">
      <c r="A361" s="268"/>
      <c r="B361" s="234"/>
      <c r="C361" s="343" t="s">
        <v>115</v>
      </c>
      <c r="D361" s="264">
        <f>D27+D38+D56+D85+D124+D207+D233+D298+D274</f>
        <v>17915834</v>
      </c>
      <c r="E361" s="264">
        <f>E27+E38+E56+E85+E124+E207+E233+E298+E274</f>
        <v>20689195</v>
      </c>
      <c r="F361" s="226">
        <f>F27+F38+F56+F85+F124+F207+F233+F298+F274</f>
        <v>13823512.32</v>
      </c>
      <c r="G361" s="266">
        <f>(F361/E361)*100</f>
        <v>66.81512895982662</v>
      </c>
    </row>
    <row r="362" spans="1:7" ht="15.75">
      <c r="A362" s="345"/>
      <c r="B362" s="345"/>
      <c r="C362" s="1"/>
      <c r="D362" s="346"/>
      <c r="E362" s="346"/>
      <c r="F362" s="346"/>
      <c r="G362" s="1"/>
    </row>
    <row r="363" spans="1:7" ht="15.75">
      <c r="A363" s="345"/>
      <c r="B363" s="345"/>
      <c r="C363" s="1"/>
      <c r="D363" s="346"/>
      <c r="E363" s="346"/>
      <c r="F363" s="346"/>
      <c r="G363" s="1"/>
    </row>
    <row r="364" spans="1:7" ht="15.75">
      <c r="A364" s="345"/>
      <c r="B364" s="345"/>
      <c r="C364" s="1"/>
      <c r="D364" s="346"/>
      <c r="E364" s="346"/>
      <c r="F364" s="346"/>
      <c r="G364" s="1"/>
    </row>
    <row r="365" spans="4:6" ht="12.75">
      <c r="D365" s="347"/>
      <c r="E365" s="347"/>
      <c r="F365" s="347"/>
    </row>
    <row r="366" spans="4:6" ht="12.75">
      <c r="D366" s="347"/>
      <c r="E366" s="347"/>
      <c r="F366" s="347"/>
    </row>
    <row r="367" spans="4:6" ht="12.75">
      <c r="D367" s="347"/>
      <c r="E367" s="347"/>
      <c r="F367" s="347"/>
    </row>
    <row r="368" spans="4:6" ht="12.75">
      <c r="D368" s="347"/>
      <c r="E368" s="347"/>
      <c r="F368" s="347"/>
    </row>
    <row r="369" spans="4:6" ht="12.75">
      <c r="D369" s="347"/>
      <c r="E369" s="347"/>
      <c r="F369" s="347"/>
    </row>
    <row r="370" spans="4:6" ht="12.75">
      <c r="D370" s="347"/>
      <c r="E370" s="347"/>
      <c r="F370" s="347"/>
    </row>
    <row r="371" spans="4:6" ht="12.75">
      <c r="D371" s="347"/>
      <c r="E371" s="347"/>
      <c r="F371" s="347"/>
    </row>
    <row r="372" spans="4:6" ht="12.75">
      <c r="D372" s="347"/>
      <c r="E372" s="347"/>
      <c r="F372" s="347"/>
    </row>
    <row r="373" spans="4:6" ht="12.75">
      <c r="D373" s="347"/>
      <c r="E373" s="347"/>
      <c r="F373" s="347"/>
    </row>
    <row r="374" spans="4:6" ht="12.75">
      <c r="D374" s="347"/>
      <c r="E374" s="347"/>
      <c r="F374" s="347"/>
    </row>
    <row r="375" spans="4:6" ht="12.75">
      <c r="D375" s="347"/>
      <c r="E375" s="347"/>
      <c r="F375" s="347"/>
    </row>
    <row r="376" spans="4:6" ht="12.75">
      <c r="D376" s="347"/>
      <c r="E376" s="347"/>
      <c r="F376" s="347"/>
    </row>
    <row r="377" spans="4:6" ht="12.75">
      <c r="D377" s="347"/>
      <c r="E377" s="347"/>
      <c r="F377" s="347"/>
    </row>
    <row r="378" spans="4:6" ht="12.75">
      <c r="D378" s="347"/>
      <c r="E378" s="347"/>
      <c r="F378" s="347"/>
    </row>
    <row r="379" spans="4:6" ht="12.75">
      <c r="D379" s="347"/>
      <c r="E379" s="347"/>
      <c r="F379" s="347"/>
    </row>
    <row r="380" spans="4:6" ht="12.75">
      <c r="D380" s="347"/>
      <c r="E380" s="347"/>
      <c r="F380" s="347"/>
    </row>
    <row r="381" spans="4:6" ht="12.75">
      <c r="D381" s="347"/>
      <c r="E381" s="347"/>
      <c r="F381" s="347"/>
    </row>
    <row r="382" spans="4:6" ht="12.75">
      <c r="D382" s="347"/>
      <c r="E382" s="347"/>
      <c r="F382" s="347"/>
    </row>
    <row r="383" spans="4:6" ht="12.75">
      <c r="D383" s="347"/>
      <c r="E383" s="347"/>
      <c r="F383" s="347"/>
    </row>
    <row r="384" spans="4:6" ht="12.75">
      <c r="D384" s="347"/>
      <c r="E384" s="347"/>
      <c r="F384" s="347"/>
    </row>
    <row r="385" spans="4:6" ht="12.75">
      <c r="D385" s="347"/>
      <c r="E385" s="347"/>
      <c r="F385" s="347"/>
    </row>
    <row r="386" spans="4:6" ht="12.75">
      <c r="D386" s="347"/>
      <c r="E386" s="347"/>
      <c r="F386" s="347"/>
    </row>
    <row r="387" spans="4:6" ht="12.75">
      <c r="D387" s="347"/>
      <c r="E387" s="347"/>
      <c r="F387" s="347"/>
    </row>
    <row r="388" spans="4:6" ht="12.75">
      <c r="D388" s="347"/>
      <c r="E388" s="347"/>
      <c r="F388" s="347"/>
    </row>
    <row r="389" spans="4:6" ht="12.75">
      <c r="D389" s="347"/>
      <c r="E389" s="347"/>
      <c r="F389" s="347"/>
    </row>
    <row r="390" spans="4:6" ht="12.75">
      <c r="D390" s="347"/>
      <c r="E390" s="347"/>
      <c r="F390" s="347"/>
    </row>
    <row r="391" spans="4:6" ht="12.75">
      <c r="D391" s="347"/>
      <c r="E391" s="347"/>
      <c r="F391" s="347"/>
    </row>
    <row r="392" spans="4:6" ht="12.75">
      <c r="D392" s="347"/>
      <c r="E392" s="347"/>
      <c r="F392" s="347"/>
    </row>
    <row r="393" spans="4:6" ht="12.75">
      <c r="D393" s="347"/>
      <c r="E393" s="347"/>
      <c r="F393" s="347"/>
    </row>
    <row r="394" spans="4:6" ht="12.75">
      <c r="D394" s="347"/>
      <c r="E394" s="347"/>
      <c r="F394" s="347"/>
    </row>
    <row r="395" spans="4:6" ht="12.75">
      <c r="D395" s="347"/>
      <c r="E395" s="347"/>
      <c r="F395" s="347"/>
    </row>
    <row r="396" spans="4:6" ht="12.75">
      <c r="D396" s="347"/>
      <c r="E396" s="347"/>
      <c r="F396" s="347"/>
    </row>
    <row r="397" spans="4:6" ht="12.75">
      <c r="D397" s="347"/>
      <c r="E397" s="347"/>
      <c r="F397" s="347"/>
    </row>
    <row r="398" spans="4:6" ht="12.75">
      <c r="D398" s="347"/>
      <c r="E398" s="347"/>
      <c r="F398" s="347"/>
    </row>
    <row r="399" spans="4:6" ht="12.75">
      <c r="D399" s="347"/>
      <c r="E399" s="347"/>
      <c r="F399" s="347"/>
    </row>
    <row r="400" spans="4:6" ht="12.75">
      <c r="D400" s="347"/>
      <c r="E400" s="347"/>
      <c r="F400" s="347"/>
    </row>
    <row r="401" spans="4:6" ht="12.75">
      <c r="D401" s="347"/>
      <c r="E401" s="347"/>
      <c r="F401" s="347"/>
    </row>
    <row r="402" spans="4:6" ht="12.75">
      <c r="D402" s="347"/>
      <c r="E402" s="347"/>
      <c r="F402" s="347"/>
    </row>
    <row r="403" spans="4:6" ht="12.75">
      <c r="D403" s="347"/>
      <c r="E403" s="347"/>
      <c r="F403" s="347"/>
    </row>
    <row r="404" spans="4:6" ht="12.75">
      <c r="D404" s="347"/>
      <c r="E404" s="347"/>
      <c r="F404" s="347"/>
    </row>
    <row r="405" spans="4:6" ht="12.75">
      <c r="D405" s="347"/>
      <c r="E405" s="347"/>
      <c r="F405" s="347"/>
    </row>
    <row r="406" spans="4:6" ht="12.75">
      <c r="D406" s="347"/>
      <c r="E406" s="347"/>
      <c r="F406" s="347"/>
    </row>
    <row r="407" spans="4:6" ht="12.75">
      <c r="D407" s="347"/>
      <c r="E407" s="347"/>
      <c r="F407" s="347"/>
    </row>
    <row r="408" spans="4:6" ht="12.75">
      <c r="D408" s="347"/>
      <c r="E408" s="347"/>
      <c r="F408" s="347"/>
    </row>
    <row r="409" spans="4:6" ht="12.75">
      <c r="D409" s="347"/>
      <c r="E409" s="347"/>
      <c r="F409" s="347"/>
    </row>
    <row r="410" spans="4:6" ht="12.75">
      <c r="D410" s="347"/>
      <c r="E410" s="347"/>
      <c r="F410" s="347"/>
    </row>
    <row r="411" spans="4:6" ht="12.75">
      <c r="D411" s="347"/>
      <c r="E411" s="347"/>
      <c r="F411" s="347"/>
    </row>
    <row r="412" spans="4:6" ht="12.75">
      <c r="D412" s="347"/>
      <c r="E412" s="347"/>
      <c r="F412" s="347"/>
    </row>
    <row r="413" spans="4:6" ht="12.75">
      <c r="D413" s="347"/>
      <c r="E413" s="347"/>
      <c r="F413" s="347"/>
    </row>
    <row r="414" spans="4:6" ht="12.75">
      <c r="D414" s="347"/>
      <c r="E414" s="347"/>
      <c r="F414" s="347"/>
    </row>
    <row r="415" spans="4:6" ht="12.75">
      <c r="D415" s="347"/>
      <c r="E415" s="347"/>
      <c r="F415" s="347"/>
    </row>
    <row r="416" spans="4:6" ht="12.75">
      <c r="D416" s="347"/>
      <c r="E416" s="347"/>
      <c r="F416" s="347"/>
    </row>
    <row r="417" spans="4:6" ht="12.75">
      <c r="D417" s="347"/>
      <c r="E417" s="347"/>
      <c r="F417" s="347"/>
    </row>
    <row r="418" spans="4:6" ht="12.75">
      <c r="D418" s="347"/>
      <c r="E418" s="347"/>
      <c r="F418" s="347"/>
    </row>
    <row r="419" spans="4:6" ht="12.75">
      <c r="D419" s="347"/>
      <c r="E419" s="347"/>
      <c r="F419" s="347"/>
    </row>
    <row r="420" spans="4:6" ht="12.75">
      <c r="D420" s="347"/>
      <c r="E420" s="347"/>
      <c r="F420" s="347"/>
    </row>
    <row r="421" spans="4:6" ht="12.75">
      <c r="D421" s="347"/>
      <c r="E421" s="347"/>
      <c r="F421" s="347"/>
    </row>
    <row r="422" spans="4:6" ht="12.75">
      <c r="D422" s="347"/>
      <c r="E422" s="347"/>
      <c r="F422" s="347"/>
    </row>
    <row r="423" spans="4:6" ht="12.75">
      <c r="D423" s="347"/>
      <c r="E423" s="347"/>
      <c r="F423" s="347"/>
    </row>
    <row r="424" spans="4:6" ht="12.75">
      <c r="D424" s="347"/>
      <c r="E424" s="347"/>
      <c r="F424" s="347"/>
    </row>
    <row r="425" spans="4:6" ht="12.75">
      <c r="D425" s="347"/>
      <c r="E425" s="347"/>
      <c r="F425" s="347"/>
    </row>
    <row r="426" spans="4:6" ht="12.75">
      <c r="D426" s="347"/>
      <c r="E426" s="347"/>
      <c r="F426" s="347"/>
    </row>
    <row r="427" spans="4:6" ht="12.75">
      <c r="D427" s="347"/>
      <c r="E427" s="347"/>
      <c r="F427" s="347"/>
    </row>
    <row r="428" spans="4:6" ht="12.75">
      <c r="D428" s="347"/>
      <c r="E428" s="347"/>
      <c r="F428" s="347"/>
    </row>
    <row r="429" spans="4:6" ht="12.75">
      <c r="D429" s="347"/>
      <c r="E429" s="347"/>
      <c r="F429" s="347"/>
    </row>
    <row r="430" spans="4:6" ht="12.75">
      <c r="D430" s="347"/>
      <c r="E430" s="347"/>
      <c r="F430" s="347"/>
    </row>
    <row r="431" spans="4:6" ht="12.75">
      <c r="D431" s="347"/>
      <c r="E431" s="347"/>
      <c r="F431" s="347"/>
    </row>
    <row r="432" spans="4:6" ht="12.75">
      <c r="D432" s="347"/>
      <c r="E432" s="347"/>
      <c r="F432" s="347"/>
    </row>
    <row r="433" spans="4:6" ht="12.75">
      <c r="D433" s="347"/>
      <c r="E433" s="347"/>
      <c r="F433" s="347"/>
    </row>
    <row r="434" spans="4:6" ht="12.75">
      <c r="D434" s="347"/>
      <c r="E434" s="347"/>
      <c r="F434" s="347"/>
    </row>
    <row r="435" spans="4:6" ht="12.75">
      <c r="D435" s="347"/>
      <c r="E435" s="347"/>
      <c r="F435" s="347"/>
    </row>
    <row r="436" spans="4:6" ht="12.75">
      <c r="D436" s="347"/>
      <c r="E436" s="347"/>
      <c r="F436" s="347"/>
    </row>
    <row r="437" spans="4:6" ht="12.75">
      <c r="D437" s="347"/>
      <c r="E437" s="347"/>
      <c r="F437" s="347"/>
    </row>
    <row r="438" spans="4:6" ht="12.75">
      <c r="D438" s="347"/>
      <c r="E438" s="347"/>
      <c r="F438" s="347"/>
    </row>
    <row r="439" spans="4:6" ht="12.75">
      <c r="D439" s="347"/>
      <c r="E439" s="347"/>
      <c r="F439" s="347"/>
    </row>
    <row r="440" spans="4:6" ht="12.75">
      <c r="D440" s="347"/>
      <c r="E440" s="347"/>
      <c r="F440" s="347"/>
    </row>
    <row r="441" spans="4:6" ht="12.75">
      <c r="D441" s="347"/>
      <c r="E441" s="347"/>
      <c r="F441" s="347"/>
    </row>
    <row r="442" spans="4:6" ht="12.75">
      <c r="D442" s="347"/>
      <c r="E442" s="347"/>
      <c r="F442" s="347"/>
    </row>
    <row r="443" spans="4:6" ht="12.75">
      <c r="D443" s="347"/>
      <c r="E443" s="347"/>
      <c r="F443" s="347"/>
    </row>
    <row r="444" spans="4:6" ht="12.75">
      <c r="D444" s="347"/>
      <c r="E444" s="347"/>
      <c r="F444" s="347"/>
    </row>
    <row r="445" spans="4:6" ht="12.75">
      <c r="D445" s="347"/>
      <c r="E445" s="347"/>
      <c r="F445" s="347"/>
    </row>
    <row r="446" spans="4:6" ht="12.75">
      <c r="D446" s="347"/>
      <c r="E446" s="347"/>
      <c r="F446" s="347"/>
    </row>
    <row r="447" spans="4:6" ht="12.75">
      <c r="D447" s="347"/>
      <c r="E447" s="347"/>
      <c r="F447" s="347"/>
    </row>
    <row r="448" spans="4:6" ht="12.75">
      <c r="D448" s="347"/>
      <c r="E448" s="347"/>
      <c r="F448" s="347"/>
    </row>
    <row r="449" spans="4:6" ht="12.75">
      <c r="D449" s="347"/>
      <c r="E449" s="347"/>
      <c r="F449" s="347"/>
    </row>
    <row r="450" spans="4:6" ht="12.75">
      <c r="D450" s="347"/>
      <c r="E450" s="347"/>
      <c r="F450" s="347"/>
    </row>
    <row r="451" spans="4:6" ht="12.75">
      <c r="D451" s="347"/>
      <c r="E451" s="347"/>
      <c r="F451" s="347"/>
    </row>
    <row r="452" spans="4:6" ht="12.75">
      <c r="D452" s="347"/>
      <c r="E452" s="347"/>
      <c r="F452" s="347"/>
    </row>
    <row r="453" spans="4:6" ht="12.75">
      <c r="D453" s="347"/>
      <c r="E453" s="347"/>
      <c r="F453" s="347"/>
    </row>
    <row r="454" spans="4:6" ht="12.75">
      <c r="D454" s="347"/>
      <c r="E454" s="347"/>
      <c r="F454" s="347"/>
    </row>
    <row r="455" spans="4:6" ht="12.75">
      <c r="D455" s="347"/>
      <c r="E455" s="347"/>
      <c r="F455" s="347"/>
    </row>
    <row r="456" spans="4:6" ht="12.75">
      <c r="D456" s="347"/>
      <c r="E456" s="347"/>
      <c r="F456" s="347"/>
    </row>
    <row r="457" spans="4:6" ht="12.75">
      <c r="D457" s="347"/>
      <c r="E457" s="347"/>
      <c r="F457" s="347"/>
    </row>
    <row r="458" spans="4:6" ht="12.75">
      <c r="D458" s="347"/>
      <c r="E458" s="347"/>
      <c r="F458" s="347"/>
    </row>
    <row r="459" spans="4:6" ht="12.75">
      <c r="D459" s="347"/>
      <c r="E459" s="347"/>
      <c r="F459" s="347"/>
    </row>
    <row r="460" spans="4:6" ht="12.75">
      <c r="D460" s="347"/>
      <c r="E460" s="347"/>
      <c r="F460" s="347"/>
    </row>
    <row r="461" spans="4:6" ht="12.75">
      <c r="D461" s="347"/>
      <c r="E461" s="347"/>
      <c r="F461" s="347"/>
    </row>
    <row r="462" spans="4:6" ht="12.75">
      <c r="D462" s="347"/>
      <c r="E462" s="347"/>
      <c r="F462" s="347"/>
    </row>
    <row r="463" spans="4:6" ht="12.75">
      <c r="D463" s="347"/>
      <c r="E463" s="347"/>
      <c r="F463" s="347"/>
    </row>
    <row r="464" spans="4:6" ht="12.75">
      <c r="D464" s="347"/>
      <c r="E464" s="347"/>
      <c r="F464" s="347"/>
    </row>
    <row r="465" spans="4:6" ht="12.75">
      <c r="D465" s="347"/>
      <c r="E465" s="347"/>
      <c r="F465" s="347"/>
    </row>
    <row r="466" spans="4:6" ht="12.75">
      <c r="D466" s="347"/>
      <c r="E466" s="347"/>
      <c r="F466" s="347"/>
    </row>
    <row r="467" spans="4:6" ht="12.75">
      <c r="D467" s="347"/>
      <c r="E467" s="347"/>
      <c r="F467" s="347"/>
    </row>
    <row r="468" spans="4:6" ht="12.75">
      <c r="D468" s="347"/>
      <c r="E468" s="347"/>
      <c r="F468" s="347"/>
    </row>
    <row r="469" spans="4:6" ht="12.75">
      <c r="D469" s="347"/>
      <c r="E469" s="347"/>
      <c r="F469" s="347"/>
    </row>
    <row r="470" spans="4:6" ht="12.75">
      <c r="D470" s="347"/>
      <c r="E470" s="347"/>
      <c r="F470" s="347"/>
    </row>
    <row r="471" spans="4:6" ht="12.75">
      <c r="D471" s="347"/>
      <c r="E471" s="347"/>
      <c r="F471" s="347"/>
    </row>
    <row r="472" spans="4:6" ht="12.75">
      <c r="D472" s="347"/>
      <c r="E472" s="347"/>
      <c r="F472" s="347"/>
    </row>
    <row r="473" spans="4:6" ht="12.75">
      <c r="D473" s="347"/>
      <c r="E473" s="347"/>
      <c r="F473" s="347"/>
    </row>
    <row r="474" spans="4:6" ht="12.75">
      <c r="D474" s="347"/>
      <c r="E474" s="347"/>
      <c r="F474" s="347"/>
    </row>
  </sheetData>
  <sheetProtection/>
  <mergeCells count="4">
    <mergeCell ref="F1:G1"/>
    <mergeCell ref="A2:G2"/>
    <mergeCell ref="A3:G6"/>
    <mergeCell ref="C223:C224"/>
  </mergeCells>
  <printOptions/>
  <pageMargins left="0.98425196850393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NTT</cp:lastModifiedBy>
  <cp:lastPrinted>2010-01-27T09:46:42Z</cp:lastPrinted>
  <dcterms:created xsi:type="dcterms:W3CDTF">2010-01-28T08:12:15Z</dcterms:created>
  <dcterms:modified xsi:type="dcterms:W3CDTF">2010-01-28T08:12:15Z</dcterms:modified>
  <cp:category/>
  <cp:version/>
  <cp:contentType/>
  <cp:contentStatus/>
</cp:coreProperties>
</file>